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755" yWindow="3180" windowWidth="23355" windowHeight="11760"/>
  </bookViews>
  <sheets>
    <sheet name="Sheet1" sheetId="2" r:id="rId1"/>
    <sheet name="Sheet2" sheetId="1" r:id="rId2"/>
  </sheets>
  <definedNames>
    <definedName name="_xlnm._FilterDatabase" localSheetId="0" hidden="1">Sheet1!$A$2:$P$35</definedName>
    <definedName name="_xlnm.Print_Titles" localSheetId="0">Sheet1!$2:$2</definedName>
    <definedName name="_xlnm.Print_Area" localSheetId="0">Sheet1!$A$1:$P$57</definedName>
  </definedNames>
  <calcPr calcId="124519"/>
</workbook>
</file>

<file path=xl/calcChain.xml><?xml version="1.0" encoding="utf-8"?>
<calcChain xmlns="http://schemas.openxmlformats.org/spreadsheetml/2006/main">
  <c r="A4" i="2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F7"/>
  <c r="G7"/>
  <c r="F6"/>
  <c r="G6"/>
  <c r="F5"/>
  <c r="G5"/>
  <c r="E4"/>
  <c r="F4" s="1"/>
  <c r="G12"/>
  <c r="F12"/>
  <c r="F9"/>
  <c r="G9"/>
  <c r="E10"/>
  <c r="F10" s="1"/>
  <c r="E8"/>
  <c r="G8" s="1"/>
  <c r="F15"/>
  <c r="G15"/>
  <c r="F14"/>
  <c r="G14"/>
  <c r="E13"/>
  <c r="F13" s="1"/>
  <c r="F19"/>
  <c r="G19"/>
  <c r="E17"/>
  <c r="F17" s="1"/>
  <c r="E16"/>
  <c r="F16" s="1"/>
  <c r="E18"/>
  <c r="G18" s="1"/>
  <c r="E21"/>
  <c r="G21" s="1"/>
  <c r="E20"/>
  <c r="G20" s="1"/>
  <c r="E22"/>
  <c r="F22" s="1"/>
  <c r="E23"/>
  <c r="G23" s="1"/>
  <c r="G24"/>
  <c r="F24"/>
  <c r="E25"/>
  <c r="F25" s="1"/>
  <c r="E26"/>
  <c r="G26" s="1"/>
  <c r="E27"/>
  <c r="F27" s="1"/>
  <c r="E28"/>
  <c r="F28" s="1"/>
  <c r="E29"/>
  <c r="G29" s="1"/>
  <c r="F31"/>
  <c r="G31"/>
  <c r="E30"/>
  <c r="F30" s="1"/>
  <c r="G32"/>
  <c r="F32"/>
  <c r="G33"/>
  <c r="F33"/>
  <c r="G34"/>
  <c r="F34"/>
  <c r="G35"/>
  <c r="F35"/>
  <c r="G4" l="1"/>
  <c r="F8"/>
  <c r="G10"/>
  <c r="G13"/>
  <c r="G17"/>
  <c r="G16"/>
  <c r="F21"/>
  <c r="F18"/>
  <c r="F20"/>
  <c r="F26"/>
  <c r="G22"/>
  <c r="F23"/>
  <c r="G27"/>
  <c r="G25"/>
  <c r="F29"/>
  <c r="G30"/>
  <c r="G28"/>
  <c r="A37"/>
  <c r="G36" l="1"/>
  <c r="F36"/>
  <c r="F39"/>
  <c r="G39"/>
  <c r="E47"/>
  <c r="F47" s="1"/>
  <c r="E41"/>
  <c r="F41" s="1"/>
  <c r="E42"/>
  <c r="F42" s="1"/>
  <c r="E43"/>
  <c r="F43" s="1"/>
  <c r="E44"/>
  <c r="F44" s="1"/>
  <c r="E40"/>
  <c r="G40" s="1"/>
  <c r="E38"/>
  <c r="F38" s="1"/>
  <c r="F40" l="1"/>
  <c r="G44"/>
  <c r="G47"/>
  <c r="G38"/>
  <c r="G43"/>
  <c r="G42"/>
  <c r="G41"/>
  <c r="E53"/>
  <c r="F53" s="1"/>
  <c r="E54"/>
  <c r="F54" s="1"/>
  <c r="E52"/>
  <c r="G52" s="1"/>
  <c r="G45"/>
  <c r="F45"/>
  <c r="F51"/>
  <c r="G51"/>
  <c r="G48"/>
  <c r="F48"/>
  <c r="G37"/>
  <c r="F37"/>
  <c r="G46"/>
  <c r="F46"/>
  <c r="G53" l="1"/>
  <c r="F52"/>
  <c r="G54"/>
  <c r="G49"/>
  <c r="F49"/>
  <c r="G50"/>
  <c r="F50"/>
  <c r="G55"/>
  <c r="F55"/>
  <c r="A38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l="1"/>
  <c r="A53" s="1"/>
  <c r="A54" s="1"/>
  <c r="A55" s="1"/>
  <c r="D56"/>
  <c r="E56" l="1"/>
  <c r="G56" l="1"/>
  <c r="G57" s="1"/>
</calcChain>
</file>

<file path=xl/sharedStrings.xml><?xml version="1.0" encoding="utf-8"?>
<sst xmlns="http://schemas.openxmlformats.org/spreadsheetml/2006/main" count="456" uniqueCount="269">
  <si>
    <t/>
  </si>
  <si>
    <t>Статус закупки</t>
  </si>
  <si>
    <t>Текущая закупка</t>
  </si>
  <si>
    <t>Наименование</t>
  </si>
  <si>
    <t>Начальная цена</t>
  </si>
  <si>
    <t>Конечная цена</t>
  </si>
  <si>
    <t>Организатор</t>
  </si>
  <si>
    <t>Способ закупки</t>
  </si>
  <si>
    <t>Электронный аукцион</t>
  </si>
  <si>
    <t>Дата начала приёма заявок</t>
  </si>
  <si>
    <t>Дата окончания приёма заявок</t>
  </si>
  <si>
    <t>Дата проведения аукциона</t>
  </si>
  <si>
    <t>Ссылка на тендер</t>
  </si>
  <si>
    <t>Размер обеспечения заявки</t>
  </si>
  <si>
    <t>Размер обеспечения контракта</t>
  </si>
  <si>
    <t>Торговая площадка</t>
  </si>
  <si>
    <t>Параметры поиска</t>
  </si>
  <si>
    <t>Раздел</t>
  </si>
  <si>
    <t>Дата и время</t>
  </si>
  <si>
    <t>Всего результатов</t>
  </si>
  <si>
    <t>Всего страниц</t>
  </si>
  <si>
    <t>Текущая страница</t>
  </si>
  <si>
    <t>Источник</t>
  </si>
  <si>
    <t>Регион</t>
  </si>
  <si>
    <t>Тематика закупок</t>
  </si>
  <si>
    <t>Значения</t>
  </si>
  <si>
    <t>Государственные закупки - дороги автодор</t>
  </si>
  <si>
    <t>21.06.2017 11:42:15</t>
  </si>
  <si>
    <t>39</t>
  </si>
  <si>
    <t>1</t>
  </si>
  <si>
    <t xml:space="preserve"> ИНН: 7223007316</t>
  </si>
  <si>
    <t>c 01.01.2017 по 21.06.2017</t>
  </si>
  <si>
    <t>ЗАО «Сбербанк-АСТ»; ОАО «ЕЭТП»; РТС-тендер</t>
  </si>
  <si>
    <t>Официальный сайт Российской Федерации</t>
  </si>
  <si>
    <t>66  Свердловская область</t>
  </si>
  <si>
    <t>Текущая закупка; Завершенная закупка; Несостоявшаяся закупка</t>
  </si>
  <si>
    <t>("автодорог*" ИЛИ "барьер*" ИЛИ "дорог" ИЛИ "дорож*" ИЛИ "мост*" ИЛИ "ограждени*" ИЛИ "путепров*" ИЛИ "размет*" ИЛИ "тротуар*") И  НЕ "авторск* надзор*" И  НЕ "бессроч* пользовани*" И  НЕ "водопропуск*" И  НЕ "дератизац*" И  НЕ "паспортизац*" И  НЕ "поставк*" И  НЕ "приобретен*" И  НЕ "сигнализац*" И  НЕ "строит* контрол*" Поиск по наименованию Поиск по лотам</t>
  </si>
  <si>
    <t>Процент снижения</t>
  </si>
  <si>
    <t>ПОБЕДИТЕЛЬ</t>
  </si>
  <si>
    <t>№</t>
  </si>
  <si>
    <t>Экономия</t>
  </si>
  <si>
    <t>Итого</t>
  </si>
  <si>
    <t>Устройство слоёв износа на автомобильной дороги Р-404 Тюмень – Тобольск - Ханты-Мансийск км 11+700 - км 13+000, Тюменская область</t>
  </si>
  <si>
    <t>30.01.2018 15:34</t>
  </si>
  <si>
    <t>16.02.2018 08:00</t>
  </si>
  <si>
    <t>http://zakupki.gov.ru/epz/order/notice/ea44/view/common-info.html?regNumber=0362100008218000002</t>
  </si>
  <si>
    <t>Устройство защитных слоев на автомобильной дороги Р-404 Тюмень – Тобольск - Ханты-Мансийск км 779+000 – км 790+254, Ханты-Мансийский автономный округ - Югра</t>
  </si>
  <si>
    <t>30.01.2018 16:02</t>
  </si>
  <si>
    <t>http://zakupki.gov.ru/epz/order/notice/ea44/view/common-info.html?regNumber=0362100008218000004</t>
  </si>
  <si>
    <t>Устройство защитных слоев на автомобильной дороги Р-404 Тюмень – Тобольск - Ханты-Мансийск км 917+000 - км 924+000, Ханты-Мансийский автономный округ - Югра</t>
  </si>
  <si>
    <t>30.01.2018 16:21</t>
  </si>
  <si>
    <t>http://zakupki.gov.ru/epz/order/notice/ea44/view/common-info.html?regNumber=0362100008218000005</t>
  </si>
  <si>
    <t>Устройство защитных слоев на автомобильной дороги Р-404 Тюмень – Тобольск - Ханты-Мансийск км 949+800 - км 952+979, Ханты-Мансийский автономный округ - Югра</t>
  </si>
  <si>
    <t>30.01.2018 16:35</t>
  </si>
  <si>
    <t>http://zakupki.gov.ru/epz/order/notice/ea44/view/common-info.html?regNumber=0362100008218000006</t>
  </si>
  <si>
    <t>Устройство слоёв износа на автомобильной дороги Р-404 Тюмень – Тобольск - Ханты-Мансийск км 144+000 - км 179+000, Тюменская область</t>
  </si>
  <si>
    <t>29.01.2018 18:54</t>
  </si>
  <si>
    <t>http://zakupki.gov.ru/epz/order/notice/ea44/view/common-info.html?regNumber=0362100008218000001</t>
  </si>
  <si>
    <t>АО "РАД"</t>
  </si>
  <si>
    <t>http://zakupki.gov.ru/epz/order/notice/ea44/view/common-info.html?regNumber=0362100008218000007</t>
  </si>
  <si>
    <t>31.01.2018 09:00</t>
  </si>
  <si>
    <t>Устройство слоёв износа на автомобильной дороге Р-404 Тюмень – Тобольск - Ханты-Мансийск км 216+000 - км 228+600, Тюменская область</t>
  </si>
  <si>
    <t>http://zakupki.gov.ru/epz/order/notice/ea44/view/common-info.html?regNumber=0362100008218000008</t>
  </si>
  <si>
    <t>31.01.2018 09:07</t>
  </si>
  <si>
    <t>Устройство слоёв износа на автомобильной дороги Р-404 Тюмень – Тобольск - Ханты-Мансийск км 378+000 - км 385+000, Тюменская область</t>
  </si>
  <si>
    <t>http://zakupki.gov.ru/epz/order/notice/ea44/view/common-info.html?regNumber=0362100008218000009</t>
  </si>
  <si>
    <t>31.01.2018 09:08</t>
  </si>
  <si>
    <t>Устройство слоёв износа на автомобильная дорога Р-254 "Иртыш" Челябинск - Курган - Омск - Новосибирск, подъезд к городу Тюмень, км 168+780 - км 175+780, Тюменская область</t>
  </si>
  <si>
    <t>http://zakupki.gov.ru/epz/order/notice/ea44/view/common-info.html?regNumber=0362100008218000010</t>
  </si>
  <si>
    <t>01.02.2018 19:32</t>
  </si>
  <si>
    <t>Устройство слоев износа автомобильной дороги Р-242 Пермь - Екатеринбург км 205+000 - км 232+000, Свердловская область</t>
  </si>
  <si>
    <t>http://zakupki.gov.ru/epz/order/notice/ea44/view/common-info.html?regNumber=0362100008218000011</t>
  </si>
  <si>
    <t>21.02.2018 08:00</t>
  </si>
  <si>
    <t>02.02.2018 19:04</t>
  </si>
  <si>
    <t>Устройство слоев износа на автомобильной дороге Р-351 Екатеринбург - Тюмень км 289+750 - км 295+600, Тюменская область</t>
  </si>
  <si>
    <t>http://zakupki.gov.ru/epz/order/notice/ea44/view/common-info.html?regNumber=0362100008218000012</t>
  </si>
  <si>
    <t>02.02.2018 19:17</t>
  </si>
  <si>
    <t>Устройство слоёв износа на автомобильной дороги Р-402 Тюмень - Ялуторовск - Ишим - Омск км 230+000 - км 237+000, Тюменская область</t>
  </si>
  <si>
    <t>http://zakupki.gov.ru/epz/order/notice/ea44/view/common-info.html?regNumber=0362100008218000013</t>
  </si>
  <si>
    <t>02.02.2018 19:22</t>
  </si>
  <si>
    <t>Устройство слоёв износа на автомобильной дороге Р-402 Тюмень - Ялуторовск - Ишим - Омск км 28+000 - км 60+000, Тюменская область</t>
  </si>
  <si>
    <t>http://zakupki.gov.ru/epz/order/notice/ea44/view/common-info.html?regNumber=0362100008218000014</t>
  </si>
  <si>
    <t>02.02.2018 19:27</t>
  </si>
  <si>
    <t>Устройство слоёв износа на автомобильной дороге Р-402 Тюмень - Ялуторовск - Ишим - Омск км 141+000 - км 157+000, Тюменская область</t>
  </si>
  <si>
    <t>http://zakupki.gov.ru/epz/order/notice/ea44/view/common-info.html?regNumber=0362100008218000015</t>
  </si>
  <si>
    <t>02.02.2018 19:32</t>
  </si>
  <si>
    <t>Устройство слоёв износа на автомобильной дороги Р-402 Тюмень - Ялуторовск - Ишим - Омск км 263+000 - км 276+000, Тюменская область</t>
  </si>
  <si>
    <t>http://zakupki.gov.ru/epz/order/notice/ea44/view/common-info.html?regNumber=0362100008218000016</t>
  </si>
  <si>
    <t>02.02.2018 19:37</t>
  </si>
  <si>
    <t>Устройство слоёв износа на автомобильной дороги Р-402 Тюмень - Ялуторовск - Ишим - Омск км 319+000 - км 329+720 в Тюменской области</t>
  </si>
  <si>
    <t>http://zakupki.gov.ru/epz/order/notice/ea44/view/common-info.html?regNumber=0362100008218000017</t>
  </si>
  <si>
    <t>02.02.2018 19:41</t>
  </si>
  <si>
    <t>Устройство слоёв износа на автомобильной дороги Р-402 Тюмень - Ялуторовск - Ишим - Омск км 338+000 - км 348+000 в Тюменской области</t>
  </si>
  <si>
    <t>http://zakupki.gov.ru/epz/order/notice/ea44/view/common-info.html?regNumber=0362100008218000018</t>
  </si>
  <si>
    <t>02.02.2018 19:49</t>
  </si>
  <si>
    <t>Устройство слоев износа на автомобильной дороге Р-351 Екатеринбург-Тюмень км 280+000 - км 289+750, Свердловская область</t>
  </si>
  <si>
    <t>http://zakupki.gov.ru/epz/order/notice/ea44/view/common-info.html?regNumber=0362100008218000019</t>
  </si>
  <si>
    <t>02.02.2018 19:59</t>
  </si>
  <si>
    <t>Устройство слоев износа на транспортной развязке км 187+260 автомобильной дороге М-5 «Урал» Москва – Рязань - Пенза - Самара - Уфа - Челябинск, подъезд к городу Екатеринбург, Свердловская область</t>
  </si>
  <si>
    <t>http://zakupki.gov.ru/epz/order/notice/ea44/view/common-info.html?regNumber=0362100008218000020</t>
  </si>
  <si>
    <t>02.02.2018 20:16</t>
  </si>
  <si>
    <t>Устройство слоев износа на автомобильной дороге Р-354 Екатеринбург –Шадринск - Курган км 33+400 - км 39+000, Свердловская область</t>
  </si>
  <si>
    <t>http://zakupki.gov.ru/epz/order/notice/ea44/view/common-info.html?regNumber=0362100008218000021</t>
  </si>
  <si>
    <t>02.02.2018 20:21</t>
  </si>
  <si>
    <t>Устройство слоев износа автомобильной дороги Р-242 Пермь - Екатеринбург км 187+000 - км 205+000, Свердловская область</t>
  </si>
  <si>
    <t>АО «Тюменское областное дорожно-эксплуатационное предприятие»</t>
  </si>
  <si>
    <t>Закупка завершена</t>
  </si>
  <si>
    <t>АО"Дорожное эксплуатационное предприятие № 8"</t>
  </si>
  <si>
    <t xml:space="preserve">ООО МСК "СИБАГРО" </t>
  </si>
  <si>
    <t>АКЦИОНЕРНОЕ ОБЩЕСТВО "АВТОДОРСТРОЙ"</t>
  </si>
  <si>
    <t xml:space="preserve">АКЦИОНЕРНОЕ ОБЩЕСТВО "АВТОДОРСТРОЙ" </t>
  </si>
  <si>
    <t>АО«Тюменское областное дорожно-эксплуатационное предприятие»</t>
  </si>
  <si>
    <t>ООО "Уралдортехнологии"</t>
  </si>
  <si>
    <t xml:space="preserve">Общество с ограниченной ответственностью "Автобаза 96" </t>
  </si>
  <si>
    <t>ООО"Дорожно-строительное управление № 4"</t>
  </si>
  <si>
    <t>ООО "Жасмин"</t>
  </si>
  <si>
    <t>http://zakupki.gov.ru/epz/order/notice/ok44/view/common-info.html?regNumber=0362100008218000036</t>
  </si>
  <si>
    <t>05.04.2018 11:00</t>
  </si>
  <si>
    <t>15.03.2018 12:00</t>
  </si>
  <si>
    <t>Открытый конкурс</t>
  </si>
  <si>
    <t>Проведение проектных и изыскательских работ по объекту: «Капитальный ремонт автомобильной дороги Р-351 Екатеринбург -Тюмень на участке км 220+000 - км 240+000,Свердловская область"</t>
  </si>
  <si>
    <t>http://zakupki.gov.ru/epz/order/notice/ok44/view/common-info.html?regNumber=0362100008218000035</t>
  </si>
  <si>
    <t>05.04.2018 10:00</t>
  </si>
  <si>
    <t>Проведение проектных и изыскательских работ по объекту: «Капитальный ремонт автомобильной дороги Р-351 Екатеринбург-Тюмень на участке км 180+000 - км 220+000, Свердловская область»</t>
  </si>
  <si>
    <t>http://zakupki.gov.ru/epz/order/notice/ok44/view/common-info.html?regNumber=0362100008218000046</t>
  </si>
  <si>
    <t>09.04.2018 10:00</t>
  </si>
  <si>
    <t>19.03.2018 12:00</t>
  </si>
  <si>
    <t>Проведение проектных и изыскательских работ по объекту: "Капитальный ремонт автомобильной дороги Р-404 Тюмень - Тобольск - Ханты-Мансийск на участке км 125+000 - км 154+770, Тюменская область"</t>
  </si>
  <si>
    <t>http://zakupki.gov.ru/epz/order/notice/ok44/view/common-info.html?regNumber=0362100008218000037</t>
  </si>
  <si>
    <t>06.04.2018 10:00</t>
  </si>
  <si>
    <t>20.03.2018 12:00</t>
  </si>
  <si>
    <t>Проведение проектных и изыскательских работ по объекту: "Капитальный ремонт моста через реку Каркатеевская на км 751+878 автомобильной дороги Р-404 Тюмень - Тобольск - Ханты-Мансийск, Ханты-Мансийский автономный округ - Югра"</t>
  </si>
  <si>
    <t>http://zakupki.gov.ru/epz/order/notice/ok44/view/common-info.html?regNumber=0362100008218000038</t>
  </si>
  <si>
    <t>06.04.2018 11:00</t>
  </si>
  <si>
    <t>Проведение проектных и изыскательских работ по объекту: "Капитальный ремонт моста через реку Малый Варь-Еган на км 761+195 автомобильной дороги Р-404 Тюмень - Тобольск - Ханты-Мансийск, Ханты-Мансийский автономный округ - Югра"</t>
  </si>
  <si>
    <t>11.04.2018 08:00</t>
  </si>
  <si>
    <t>http://zakupki.gov.ru/epz/order/notice/ea44/view/common-info.html?regNumber=0362100008218000057</t>
  </si>
  <si>
    <t>Капитальный ремонт автомобильной дороги М-5 "Урал" Москва - Рязань - Пенза - Самара - Уфа - Челябинск, подъезд к городу Екатеринбург км 130+215 - км 138+000 в Свердловской области</t>
  </si>
  <si>
    <t>26.03.2018 12:38</t>
  </si>
  <si>
    <t>http://zakupki.gov.ru/epz/order/notice/ea44/view/common-info.html?regNumber=0362100008218000055</t>
  </si>
  <si>
    <t>26.03.2018 16:18</t>
  </si>
  <si>
    <t>Устройство слоёв износа на автомобильной дороге Р-404 Тюмень – Тобольск - Ханты-Мансийск на участке км 124+896 - км 128+000, Тюменская область</t>
  </si>
  <si>
    <t>http://zakupki.gov.ru/epz/order/notice/ea44/view/common-info.html?regNumber=0362100008218000062</t>
  </si>
  <si>
    <t>18.04.2018 08:00</t>
  </si>
  <si>
    <t>30.03.2018 10:59</t>
  </si>
  <si>
    <t>Ремонт автомобильной дороги Р-404 Тюмень - Тобольск - Ханты-Мансийск на участке км 464+000 - км 487+000, Тюменская область</t>
  </si>
  <si>
    <t>http://zakupki.gov.ru/epz/order/notice/ok44/view/common-info.html?regNumber=0362100008218000063</t>
  </si>
  <si>
    <t>24.04.2018 10:00</t>
  </si>
  <si>
    <t>30.03.2018 18:00</t>
  </si>
  <si>
    <t>Капитальный ремонт моста через реку Турба на км 184+894 автомобильной дороги Р-404 Тюмень – Тобольск – Ханты-Мансийск в Тюменской области</t>
  </si>
  <si>
    <t>http://zakupki.gov.ru/epz/order/notice/ok44/view/common-info.html?regNumber=0362100008218000065</t>
  </si>
  <si>
    <t>03.05.2018 12:00</t>
  </si>
  <si>
    <t>Капитальный ремонт автомобильной дороги Р-404 Тюмень – Тобольск - Ханты-Мансийск км 280+000 - км 292+000 в Тюменской области</t>
  </si>
  <si>
    <t>http://zakupki.gov.ru/epz/order/notice/ok44/view/common-info.html?regNumber=0362100008218000067</t>
  </si>
  <si>
    <t>04.05.2018 11:00</t>
  </si>
  <si>
    <t>13.04.2018 12:00</t>
  </si>
  <si>
    <t>Капитальный ремонт водопропускной трубы на км 447+999 автомобильной дороги Р-404 Тюмень – Тобольск – Ханты-Мансийск, Тюменская область</t>
  </si>
  <si>
    <t>http://zakupki.gov.ru/epz/order/notice/ok44/view/common-info.html?regNumber=0362100008218000066</t>
  </si>
  <si>
    <t>04.05.2018 10:00</t>
  </si>
  <si>
    <t>13.04.2018 14:00</t>
  </si>
  <si>
    <t>Осуществление строительного контроля на объекте: "Капитальный ремонт водопропускной трубы на км 447+999 автомобильной дороги Р-404 Тюмень – Тобольск – Ханты-Мансийск, Тюменская область"</t>
  </si>
  <si>
    <t>http://zakupki.gov.ru/epz/order/notice/ea44/view/common-info.html?regNumber=0362100008218000079</t>
  </si>
  <si>
    <t>07.05.2018 08:00</t>
  </si>
  <si>
    <t>20.04.2018 13:39</t>
  </si>
  <si>
    <t>Выполнение работ по содержанию автомобильной дороги Р-351 Екатеринбург - Тюмень в Тюменской области (включая работы по установке элементов обустройства (дооборудование))</t>
  </si>
  <si>
    <t xml:space="preserve">Борисенко Вадим Олегович </t>
  </si>
  <si>
    <t>ООО «Институт строительства и проектирования»</t>
  </si>
  <si>
    <t xml:space="preserve"> ООО «ГЕО-ПРОЕКТ» </t>
  </si>
  <si>
    <t xml:space="preserve"> ООО "ДСУ-1"</t>
  </si>
  <si>
    <t>ООО МСК "СИБАГРО"</t>
  </si>
  <si>
    <t>ООО "ДРСУ № 4</t>
  </si>
  <si>
    <t>Содержание автомобильной дороги Р-354 Екатеринбург – Шадринск – Курган на участке км 106+974 – км 125+156 и искусственных сооружений на ней</t>
  </si>
  <si>
    <t>31.05.2018 08:00</t>
  </si>
  <si>
    <t>http://zakupki.gov.ru/epz/order/notice/ea44/view/common-info.html?regNumber=0362100008218000099</t>
  </si>
  <si>
    <t>Содержание автомобильной дороги Р-242 Пермь-Екатеринбург на участке км 160+046 - км 342+643 и искусственных сооружений на ней</t>
  </si>
  <si>
    <t>14.05.2018 09:41</t>
  </si>
  <si>
    <t>30.05.2018 08:00</t>
  </si>
  <si>
    <t>http://zakupki.gov.ru/epz/order/notice/ea44/view/common-info.html?regNumber=0362100008218000098</t>
  </si>
  <si>
    <t>Содержание автомобильной дороги Р-354 Екатеринбург-Шадринск-Курган на участке км 87+776 – км 92+000 и искусственных сооружений на ней</t>
  </si>
  <si>
    <t>08.05.2018 10:07</t>
  </si>
  <si>
    <t>24.05.2018 08:00</t>
  </si>
  <si>
    <t>http://zakupki.gov.ru/epz/order/notice/ea44/view/common-info.html?regNumber=0362100008218000097</t>
  </si>
  <si>
    <t>Капитальный ремонт водопропускной трубы на км 769+400 автомобильной дороги Р-404 Тюмень - Тобольск - Ханты-Мансийск, Ханты-Мансийский автономный округ-Югра</t>
  </si>
  <si>
    <t>26.04.2018 09:00</t>
  </si>
  <si>
    <t>17.05.2018 10:00</t>
  </si>
  <si>
    <t>http://zakupki.gov.ru/epz/order/notice/ok44/view/common-info.html?regNumber=0362100008218000080</t>
  </si>
  <si>
    <t xml:space="preserve">ООО«Инженерно-экологический центр» </t>
  </si>
  <si>
    <t>ООО"Автобаза 96</t>
  </si>
  <si>
    <t>Содержание автомобильной дороги Р - 402 Тюмень - Ялуторовск - Ишим - Омск на участке км 10+630 - км 375+850 и искусственных сооружений на ней</t>
  </si>
  <si>
    <t>16.05.2018 15:47</t>
  </si>
  <si>
    <t>01.06.2018 08:00</t>
  </si>
  <si>
    <t>http://zakupki.gov.ru/epz/order/notice/ea44/view/common-info.html?regNumber=0362100008218000101</t>
  </si>
  <si>
    <t>15.05.2018 08:56</t>
  </si>
  <si>
    <t xml:space="preserve">Общество с ограниченной ответственностью МСК «СибАгро» </t>
  </si>
  <si>
    <t>Содержание автомобильной дороги Р-404 Тюмень-Тобольск – Ханты-Мансийск на участках км 11+700-км 542+665, км 542+665 -км 699+046 и искусственных сооружений на ней</t>
  </si>
  <si>
    <t>23.05.2018 17:27</t>
  </si>
  <si>
    <t>08.06.2018 08:00</t>
  </si>
  <si>
    <t>http://zakupki.gov.ru/epz/order/notice/ea44/view/common-info.html?regNumber=0362100008218000108</t>
  </si>
  <si>
    <t>Содержание автомобильной дороги М-5 "Урал" Москва - Рязань - Пенза - Самара - Уфа - Челябинск на участке км 131+170 - км 193+774 и искусственных сооружений на ней</t>
  </si>
  <si>
    <t>22.05.2018 16:32</t>
  </si>
  <si>
    <t>07.06.2018 08:00</t>
  </si>
  <si>
    <t>http://zakupki.gov.ru/epz/order/notice/ea44/view/common-info.html?regNumber=0362100008218000107</t>
  </si>
  <si>
    <t>Содержание автомобильной дороги Р-404 Тюмень-Тобольск – Ханты-Мансийск на участках км 731+642 - км 733+000, км 0+000 - км 7+202, км 7+202 - км 8+800 (обратное направление), км 22+855 - км 38+295 и искусственных сооружений на ней</t>
  </si>
  <si>
    <t>21.05.2018 08:26</t>
  </si>
  <si>
    <t>http://zakupki.gov.ru/epz/order/notice/ea44/view/common-info.html?regNumber=0362100008218000105</t>
  </si>
  <si>
    <t>Содержание автомобильной дороги Р-354 Екатеринбург-Шадринск-Курган на участке км 31+900 - км 87+776 и искусственных сооружений на ней</t>
  </si>
  <si>
    <t>18.05.2018 15:28</t>
  </si>
  <si>
    <t>04.06.2018 08:00</t>
  </si>
  <si>
    <t>http://zakupki.gov.ru/epz/order/notice/ea44/view/common-info.html?regNumber=0362100008218000104</t>
  </si>
  <si>
    <t>Содержание автомобильной дороги Р-351 Екатеринбург – Тюмень на участках км 14+505 - км 23+286, км 23+286 – км 123+286, км 123+286 – км 148+400, км 148+400 – км 289+680, км 289+680 – км 320+756 и искусственных сооружений на ней</t>
  </si>
  <si>
    <t>18.05.2018 14:47</t>
  </si>
  <si>
    <t>http://zakupki.gov.ru/epz/order/notice/ea44/view/common-info.html?regNumber=0362100008218000103</t>
  </si>
  <si>
    <t>ООО "Автобаза 96"</t>
  </si>
  <si>
    <t xml:space="preserve">АО«Тюменское областное дорожно-эксплуатационное </t>
  </si>
  <si>
    <t>Содержание автомобильной дороги Р-404 Тюмень-Тобольск – Ханты-Мансийск на участке км 733+000 -км 952+979 и искусственных сооружений на ней</t>
  </si>
  <si>
    <t>30.05.2018 20:10</t>
  </si>
  <si>
    <t>18.06.2018 08:00</t>
  </si>
  <si>
    <t>http://zakupki.gov.ru/epz/order/notice/ea44/view/common-info.html?regNumber=0362100008218000116</t>
  </si>
  <si>
    <t>АО "Дорожное эксплуатационное предприятие № 8</t>
  </si>
  <si>
    <t>АО"СВЕРДЛОВСКАВТОДОР"</t>
  </si>
  <si>
    <t xml:space="preserve">АО«Тюменское областное дорожно-эксплуатационное предприятие» </t>
  </si>
  <si>
    <t>Капитальный ремонт автомобильной дороги Р-402 Тюмень - Ялуторовск - Ишим - Омск км 120+000 - км 128+000 в Тюменской области</t>
  </si>
  <si>
    <t>10.06.2018 09:00</t>
  </si>
  <si>
    <t>02.07.2018 10:00</t>
  </si>
  <si>
    <t>http://zakupki.gov.ru/epz/order/notice/ok44/view/common-info.html?regNumber=0362100008218000124</t>
  </si>
  <si>
    <t>Ремонт путепровода через железную дорогу на км 45+702 (правый) автомобильной дороги Р-351 Екатеринбург - Тюмень, Свердловская область</t>
  </si>
  <si>
    <t>09.06.2018 16:18</t>
  </si>
  <si>
    <t>25.06.2018 08:00</t>
  </si>
  <si>
    <t>http://zakupki.gov.ru/epz/order/notice/ea44/view/common-info.html?regNumber=0362100008218000126</t>
  </si>
  <si>
    <t>Завершенная закупка</t>
  </si>
  <si>
    <t>Ремонт автомобильной дороги Р-404 Тюмень - Тобольск - Ханты-Мансийск на участке км 252+500 - км 262+000, Тюменская область</t>
  </si>
  <si>
    <t>29.05.2018 19:49</t>
  </si>
  <si>
    <t>15.06.2018 08:00</t>
  </si>
  <si>
    <t>http://zakupki.gov.ru/epz/order/notice/ea44/view/common-info.html?regNumber=0362100008218000115</t>
  </si>
  <si>
    <t>Ремонт автомобильной дороги Р-354 Екатеринбург - Шадринск - Курган на участке км 81+000 - км 87+000, Свердловская область</t>
  </si>
  <si>
    <t>29.05.2018 16:40</t>
  </si>
  <si>
    <t>http://zakupki.gov.ru/epz/order/notice/ea44/view/common-info.html?regNumber=0362100008218000113</t>
  </si>
  <si>
    <t>Ремонт автомобильной дороги М-5 "Урал" Москва - Рязань - Пенза - Самара - Уфа - Челябинск на участке км 153+000 - км 169+500 (подъезд к г. Екатеринбург), Свердловская область</t>
  </si>
  <si>
    <t>29.05.2018 16:36</t>
  </si>
  <si>
    <t>14.06.2018 08:00</t>
  </si>
  <si>
    <t>http://zakupki.gov.ru/epz/order/notice/ea44/view/common-info.html?regNumber=0362100008218000112</t>
  </si>
  <si>
    <t>Ремонт моста через реку Куть-Ях на км 622+783 автомобильной дороги Р-404 Тюмень - Тобольск - Ханты-Мансийск, Ханты-Мансийский автономный округ – Югра</t>
  </si>
  <si>
    <t>29.05.2018 16:33</t>
  </si>
  <si>
    <t>http://zakupki.gov.ru/epz/order/notice/ea44/view/common-info.html?regNumber=0362100008218000111</t>
  </si>
  <si>
    <t>ООО "ДСУ1"</t>
  </si>
  <si>
    <t>ООО «Специализированная Транспортная Компания»(</t>
  </si>
  <si>
    <t>ООО  "СМУ-26"</t>
  </si>
  <si>
    <t>АО"Государственное компания "Северавтодор</t>
  </si>
  <si>
    <t xml:space="preserve">ООО«Городское управление дорожно-строительных работ» </t>
  </si>
  <si>
    <t>http://zakupki.gov.ru/epz/order/notice/ok44/view/common-info.html?regNumber=0362100008218000148</t>
  </si>
  <si>
    <t>12.07.2018 11:00</t>
  </si>
  <si>
    <t>22.06.2018 09:00</t>
  </si>
  <si>
    <t>Капитальный ремонт автомобильной дороги Р-402 Тюмень - Ялуторовск - Ишим - Омск км 297+637 - км 305+000 в Тюменской области</t>
  </si>
  <si>
    <t>http://zakupki.gov.ru/epz/order/notice/ok44/view/common-info.html?regNumber=0362100008218000149</t>
  </si>
  <si>
    <t>13.07.2018 10:00</t>
  </si>
  <si>
    <t>25.06.2018 09:00</t>
  </si>
  <si>
    <t>Капитальный ремонт моста через реку Камышенка на км 77+220 автомобильной дороги Р-354 Екатеринбург - Шадринск - Курган в Свердловской области</t>
  </si>
  <si>
    <t xml:space="preserve">ООО «С – ДСУ 111» </t>
  </si>
  <si>
    <t xml:space="preserve">ООО "Вест" </t>
  </si>
  <si>
    <t>ООО «Жасмин»</t>
  </si>
  <si>
    <t>Ремонт водопропускной трубы на км 154+428 автомобильной дороги М-5 "Урал" Москва - Рязань - Пенза - Самара - Уфа - Челябинск, подъезд к городу Екатеринбург, Свердловская область</t>
  </si>
  <si>
    <t>20.07.2018 13:01</t>
  </si>
  <si>
    <t>06.08.2018 08:00</t>
  </si>
  <si>
    <t>http://zakupki.gov.ru/epz/order/notice/ea44/view/common-info.html?regNumber=0362100008218000161</t>
  </si>
  <si>
    <t>Информация по закупкам ФКУ "Уралуправтодор" на 23.07.2018г.</t>
  </si>
  <si>
    <t>ООО"АВТОДОРСТРОЙ"</t>
  </si>
  <si>
    <t xml:space="preserve">ООО"Уралдорстрой-сервис" </t>
  </si>
  <si>
    <t xml:space="preserve">АО"СВЕРДЛОВСКАВТОДОР" </t>
  </si>
  <si>
    <t xml:space="preserve">По окончании срока подачи заявок не подано ни одной заявки </t>
  </si>
</sst>
</file>

<file path=xl/styles.xml><?xml version="1.0" encoding="utf-8"?>
<styleSheet xmlns="http://schemas.openxmlformats.org/spreadsheetml/2006/main">
  <fonts count="11">
    <font>
      <sz val="11"/>
      <color rgb="FF000000"/>
      <name val="Calibri"/>
    </font>
    <font>
      <sz val="8.25"/>
      <color rgb="FF000000"/>
      <name val="Tahoma"/>
      <family val="2"/>
      <charset val="204"/>
    </font>
    <font>
      <sz val="8.25"/>
      <color rgb="FF000000"/>
      <name val="Tahoma"/>
      <family val="2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8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BFBF3"/>
      </patternFill>
    </fill>
  </fills>
  <borders count="20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98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left" vertical="center" wrapText="1"/>
    </xf>
    <xf numFmtId="0" fontId="3" fillId="0" borderId="0" xfId="0" applyFont="1"/>
    <xf numFmtId="2" fontId="3" fillId="0" borderId="0" xfId="0" applyNumberFormat="1" applyFont="1"/>
    <xf numFmtId="0" fontId="3" fillId="4" borderId="0" xfId="0" applyFont="1" applyFill="1"/>
    <xf numFmtId="0" fontId="0" fillId="4" borderId="0" xfId="0" applyFill="1"/>
    <xf numFmtId="0" fontId="4" fillId="0" borderId="0" xfId="0" applyFont="1"/>
    <xf numFmtId="0" fontId="4" fillId="0" borderId="0" xfId="0" applyFont="1" applyAlignment="1">
      <alignment horizontal="center"/>
    </xf>
    <xf numFmtId="10" fontId="9" fillId="0" borderId="0" xfId="0" applyNumberFormat="1" applyFont="1"/>
    <xf numFmtId="0" fontId="3" fillId="4" borderId="6" xfId="0" applyFont="1" applyFill="1" applyBorder="1" applyAlignment="1">
      <alignment horizontal="left" vertical="center" wrapText="1"/>
    </xf>
    <xf numFmtId="49" fontId="4" fillId="4" borderId="6" xfId="0" applyNumberFormat="1" applyFont="1" applyFill="1" applyBorder="1" applyAlignment="1">
      <alignment horizontal="left" vertical="center" wrapText="1"/>
    </xf>
    <xf numFmtId="4" fontId="4" fillId="4" borderId="6" xfId="0" applyNumberFormat="1" applyFont="1" applyFill="1" applyBorder="1" applyAlignment="1">
      <alignment horizontal="right" vertical="center" wrapText="1"/>
    </xf>
    <xf numFmtId="49" fontId="3" fillId="4" borderId="6" xfId="0" applyNumberFormat="1" applyFont="1" applyFill="1" applyBorder="1" applyAlignment="1">
      <alignment horizontal="left" vertical="center" wrapText="1"/>
    </xf>
    <xf numFmtId="22" fontId="4" fillId="4" borderId="6" xfId="0" applyNumberFormat="1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49" fontId="4" fillId="4" borderId="3" xfId="0" applyNumberFormat="1" applyFont="1" applyFill="1" applyBorder="1" applyAlignment="1">
      <alignment horizontal="left" vertical="center" wrapText="1"/>
    </xf>
    <xf numFmtId="4" fontId="4" fillId="4" borderId="3" xfId="0" applyNumberFormat="1" applyFont="1" applyFill="1" applyBorder="1" applyAlignment="1">
      <alignment horizontal="right" vertical="center" wrapText="1"/>
    </xf>
    <xf numFmtId="49" fontId="3" fillId="4" borderId="3" xfId="0" applyNumberFormat="1" applyFont="1" applyFill="1" applyBorder="1" applyAlignment="1">
      <alignment horizontal="left" vertical="center" wrapText="1"/>
    </xf>
    <xf numFmtId="22" fontId="4" fillId="4" borderId="3" xfId="0" applyNumberFormat="1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49" fontId="3" fillId="3" borderId="3" xfId="0" applyNumberFormat="1" applyFont="1" applyFill="1" applyBorder="1" applyAlignment="1">
      <alignment horizontal="left" vertical="center" wrapText="1"/>
    </xf>
    <xf numFmtId="4" fontId="3" fillId="3" borderId="3" xfId="0" applyNumberFormat="1" applyFont="1" applyFill="1" applyBorder="1" applyAlignment="1">
      <alignment horizontal="right" vertical="center" wrapText="1"/>
    </xf>
    <xf numFmtId="0" fontId="3" fillId="6" borderId="3" xfId="0" applyFont="1" applyFill="1" applyBorder="1" applyAlignment="1">
      <alignment horizontal="left" vertical="center" wrapText="1"/>
    </xf>
    <xf numFmtId="49" fontId="3" fillId="6" borderId="3" xfId="0" applyNumberFormat="1" applyFont="1" applyFill="1" applyBorder="1" applyAlignment="1">
      <alignment horizontal="left" vertical="center" wrapText="1"/>
    </xf>
    <xf numFmtId="49" fontId="4" fillId="3" borderId="3" xfId="0" applyNumberFormat="1" applyFont="1" applyFill="1" applyBorder="1" applyAlignment="1">
      <alignment horizontal="left" vertical="center" wrapText="1"/>
    </xf>
    <xf numFmtId="49" fontId="4" fillId="6" borderId="3" xfId="0" applyNumberFormat="1" applyFont="1" applyFill="1" applyBorder="1" applyAlignment="1">
      <alignment horizontal="left" vertical="center" wrapText="1"/>
    </xf>
    <xf numFmtId="4" fontId="4" fillId="3" borderId="3" xfId="0" applyNumberFormat="1" applyFont="1" applyFill="1" applyBorder="1" applyAlignment="1">
      <alignment horizontal="right" vertical="center" wrapText="1"/>
    </xf>
    <xf numFmtId="4" fontId="4" fillId="6" borderId="3" xfId="0" applyNumberFormat="1" applyFont="1" applyFill="1" applyBorder="1" applyAlignment="1">
      <alignment horizontal="right" vertical="center" wrapText="1"/>
    </xf>
    <xf numFmtId="22" fontId="4" fillId="3" borderId="3" xfId="0" applyNumberFormat="1" applyFont="1" applyFill="1" applyBorder="1" applyAlignment="1">
      <alignment horizontal="left" vertical="center" wrapText="1"/>
    </xf>
    <xf numFmtId="22" fontId="4" fillId="6" borderId="3" xfId="0" applyNumberFormat="1" applyFont="1" applyFill="1" applyBorder="1" applyAlignment="1">
      <alignment horizontal="left" vertical="center" wrapText="1"/>
    </xf>
    <xf numFmtId="10" fontId="3" fillId="4" borderId="3" xfId="0" applyNumberFormat="1" applyFont="1" applyFill="1" applyBorder="1" applyAlignment="1">
      <alignment horizontal="center" vertical="center" wrapText="1"/>
    </xf>
    <xf numFmtId="4" fontId="3" fillId="4" borderId="3" xfId="0" applyNumberFormat="1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vertical="center"/>
    </xf>
    <xf numFmtId="2" fontId="5" fillId="5" borderId="9" xfId="0" applyNumberFormat="1" applyFont="1" applyFill="1" applyBorder="1" applyAlignment="1">
      <alignment vertical="center"/>
    </xf>
    <xf numFmtId="4" fontId="5" fillId="5" borderId="9" xfId="0" applyNumberFormat="1" applyFont="1" applyFill="1" applyBorder="1" applyAlignment="1">
      <alignment vertical="center"/>
    </xf>
    <xf numFmtId="4" fontId="5" fillId="5" borderId="9" xfId="0" applyNumberFormat="1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vertical="center"/>
    </xf>
    <xf numFmtId="2" fontId="2" fillId="3" borderId="2" xfId="0" applyNumberFormat="1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6" borderId="4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left" vertical="center" wrapText="1"/>
    </xf>
    <xf numFmtId="49" fontId="4" fillId="4" borderId="11" xfId="0" applyNumberFormat="1" applyFont="1" applyFill="1" applyBorder="1" applyAlignment="1">
      <alignment horizontal="left" vertical="center" wrapText="1"/>
    </xf>
    <xf numFmtId="4" fontId="4" fillId="4" borderId="11" xfId="0" applyNumberFormat="1" applyFont="1" applyFill="1" applyBorder="1" applyAlignment="1">
      <alignment horizontal="right" vertical="center" wrapText="1"/>
    </xf>
    <xf numFmtId="10" fontId="3" fillId="4" borderId="11" xfId="0" applyNumberFormat="1" applyFont="1" applyFill="1" applyBorder="1" applyAlignment="1">
      <alignment horizontal="center" vertical="center" wrapText="1"/>
    </xf>
    <xf numFmtId="4" fontId="3" fillId="4" borderId="11" xfId="0" applyNumberFormat="1" applyFont="1" applyFill="1" applyBorder="1" applyAlignment="1">
      <alignment horizontal="center" vertical="center" wrapText="1"/>
    </xf>
    <xf numFmtId="22" fontId="4" fillId="4" borderId="11" xfId="0" applyNumberFormat="1" applyFont="1" applyFill="1" applyBorder="1" applyAlignment="1">
      <alignment horizontal="left" vertical="center" wrapText="1"/>
    </xf>
    <xf numFmtId="49" fontId="3" fillId="4" borderId="11" xfId="0" applyNumberFormat="1" applyFont="1" applyFill="1" applyBorder="1" applyAlignment="1">
      <alignment horizontal="left" vertical="center" wrapText="1"/>
    </xf>
    <xf numFmtId="0" fontId="5" fillId="5" borderId="9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49" fontId="10" fillId="4" borderId="3" xfId="1" applyNumberFormat="1" applyFill="1" applyBorder="1" applyAlignment="1" applyProtection="1">
      <alignment horizontal="left" vertical="center" wrapText="1"/>
    </xf>
    <xf numFmtId="0" fontId="3" fillId="6" borderId="6" xfId="0" applyFont="1" applyFill="1" applyBorder="1" applyAlignment="1">
      <alignment horizontal="left" vertical="center" wrapText="1"/>
    </xf>
    <xf numFmtId="49" fontId="4" fillId="6" borderId="6" xfId="0" applyNumberFormat="1" applyFont="1" applyFill="1" applyBorder="1" applyAlignment="1">
      <alignment horizontal="left" vertical="center" wrapText="1"/>
    </xf>
    <xf numFmtId="4" fontId="4" fillId="6" borderId="6" xfId="0" applyNumberFormat="1" applyFont="1" applyFill="1" applyBorder="1" applyAlignment="1">
      <alignment horizontal="right" vertical="center" wrapText="1"/>
    </xf>
    <xf numFmtId="49" fontId="3" fillId="6" borderId="6" xfId="0" applyNumberFormat="1" applyFont="1" applyFill="1" applyBorder="1" applyAlignment="1">
      <alignment horizontal="left" vertical="center" wrapText="1"/>
    </xf>
    <xf numFmtId="22" fontId="4" fillId="6" borderId="6" xfId="0" applyNumberFormat="1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2" xfId="0" applyFont="1" applyFill="1" applyBorder="1" applyAlignment="1">
      <alignment horizontal="left" vertical="center" wrapText="1"/>
    </xf>
    <xf numFmtId="49" fontId="4" fillId="3" borderId="4" xfId="0" applyNumberFormat="1" applyFont="1" applyFill="1" applyBorder="1" applyAlignment="1">
      <alignment horizontal="left" vertical="center" wrapText="1"/>
    </xf>
    <xf numFmtId="49" fontId="4" fillId="6" borderId="4" xfId="0" applyNumberFormat="1" applyFont="1" applyFill="1" applyBorder="1" applyAlignment="1">
      <alignment horizontal="left" vertical="center" wrapText="1"/>
    </xf>
    <xf numFmtId="49" fontId="4" fillId="6" borderId="14" xfId="0" applyNumberFormat="1" applyFont="1" applyFill="1" applyBorder="1" applyAlignment="1">
      <alignment horizontal="left" vertical="center" wrapText="1"/>
    </xf>
    <xf numFmtId="2" fontId="4" fillId="4" borderId="14" xfId="0" applyNumberFormat="1" applyFont="1" applyFill="1" applyBorder="1" applyAlignment="1">
      <alignment horizontal="left" vertical="center" wrapText="1"/>
    </xf>
    <xf numFmtId="2" fontId="4" fillId="4" borderId="4" xfId="0" applyNumberFormat="1" applyFont="1" applyFill="1" applyBorder="1" applyAlignment="1">
      <alignment horizontal="left" vertical="center" wrapText="1"/>
    </xf>
    <xf numFmtId="49" fontId="4" fillId="4" borderId="4" xfId="0" applyNumberFormat="1" applyFont="1" applyFill="1" applyBorder="1" applyAlignment="1">
      <alignment horizontal="left" vertical="center" wrapText="1"/>
    </xf>
    <xf numFmtId="49" fontId="4" fillId="4" borderId="14" xfId="0" applyNumberFormat="1" applyFont="1" applyFill="1" applyBorder="1" applyAlignment="1">
      <alignment horizontal="left" vertical="center" wrapText="1"/>
    </xf>
    <xf numFmtId="2" fontId="4" fillId="3" borderId="4" xfId="0" applyNumberFormat="1" applyFont="1" applyFill="1" applyBorder="1" applyAlignment="1">
      <alignment horizontal="left" vertical="center" wrapText="1"/>
    </xf>
    <xf numFmtId="2" fontId="4" fillId="6" borderId="4" xfId="0" applyNumberFormat="1" applyFont="1" applyFill="1" applyBorder="1" applyAlignment="1">
      <alignment horizontal="left" vertical="center" wrapText="1"/>
    </xf>
    <xf numFmtId="49" fontId="4" fillId="4" borderId="10" xfId="0" applyNumberFormat="1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left" vertical="center" wrapText="1"/>
    </xf>
    <xf numFmtId="49" fontId="3" fillId="5" borderId="15" xfId="0" applyNumberFormat="1" applyFont="1" applyFill="1" applyBorder="1" applyAlignment="1">
      <alignment horizontal="left" vertical="center" wrapText="1"/>
    </xf>
    <xf numFmtId="2" fontId="4" fillId="6" borderId="3" xfId="0" applyNumberFormat="1" applyFont="1" applyFill="1" applyBorder="1" applyAlignment="1">
      <alignment horizontal="left" vertical="center" wrapText="1"/>
    </xf>
    <xf numFmtId="2" fontId="4" fillId="3" borderId="3" xfId="0" applyNumberFormat="1" applyFont="1" applyFill="1" applyBorder="1" applyAlignment="1">
      <alignment horizontal="left" vertical="center" wrapText="1"/>
    </xf>
    <xf numFmtId="22" fontId="3" fillId="3" borderId="3" xfId="0" applyNumberFormat="1" applyFont="1" applyFill="1" applyBorder="1" applyAlignment="1">
      <alignment horizontal="left" vertical="center" wrapText="1"/>
    </xf>
    <xf numFmtId="0" fontId="3" fillId="6" borderId="14" xfId="0" applyFont="1" applyFill="1" applyBorder="1" applyAlignment="1">
      <alignment horizontal="left" vertical="center" wrapText="1"/>
    </xf>
    <xf numFmtId="2" fontId="4" fillId="6" borderId="6" xfId="0" applyNumberFormat="1" applyFont="1" applyFill="1" applyBorder="1" applyAlignment="1">
      <alignment horizontal="left" vertical="center" wrapText="1"/>
    </xf>
    <xf numFmtId="10" fontId="3" fillId="4" borderId="6" xfId="0" applyNumberFormat="1" applyFont="1" applyFill="1" applyBorder="1" applyAlignment="1">
      <alignment horizontal="center" vertical="center" wrapText="1"/>
    </xf>
    <xf numFmtId="4" fontId="3" fillId="4" borderId="6" xfId="0" applyNumberFormat="1" applyFont="1" applyFill="1" applyBorder="1" applyAlignment="1">
      <alignment horizontal="center" vertical="center" wrapText="1"/>
    </xf>
    <xf numFmtId="22" fontId="3" fillId="6" borderId="6" xfId="0" applyNumberFormat="1" applyFont="1" applyFill="1" applyBorder="1" applyAlignment="1">
      <alignment horizontal="left" vertical="center" wrapText="1"/>
    </xf>
    <xf numFmtId="4" fontId="3" fillId="6" borderId="6" xfId="0" applyNumberFormat="1" applyFont="1" applyFill="1" applyBorder="1" applyAlignment="1">
      <alignment horizontal="right" vertical="center" wrapText="1"/>
    </xf>
    <xf numFmtId="4" fontId="3" fillId="4" borderId="6" xfId="0" applyNumberFormat="1" applyFont="1" applyFill="1" applyBorder="1" applyAlignment="1">
      <alignment horizontal="right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2" fontId="4" fillId="2" borderId="9" xfId="0" applyNumberFormat="1" applyFont="1" applyFill="1" applyBorder="1" applyAlignment="1">
      <alignment horizontal="center" vertical="center" wrapText="1"/>
    </xf>
    <xf numFmtId="49" fontId="4" fillId="2" borderId="17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center" wrapText="1"/>
    </xf>
    <xf numFmtId="49" fontId="3" fillId="4" borderId="16" xfId="0" applyNumberFormat="1" applyFont="1" applyFill="1" applyBorder="1" applyAlignment="1">
      <alignment horizontal="left" vertical="center" wrapText="1"/>
    </xf>
    <xf numFmtId="49" fontId="3" fillId="4" borderId="5" xfId="0" applyNumberFormat="1" applyFont="1" applyFill="1" applyBorder="1" applyAlignment="1">
      <alignment horizontal="left" vertical="center" wrapText="1"/>
    </xf>
    <xf numFmtId="49" fontId="3" fillId="4" borderId="13" xfId="0" applyNumberFormat="1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49" fontId="3" fillId="6" borderId="7" xfId="0" applyNumberFormat="1" applyFont="1" applyFill="1" applyBorder="1" applyAlignment="1">
      <alignment horizontal="center" vertical="center" wrapText="1"/>
    </xf>
    <xf numFmtId="49" fontId="3" fillId="6" borderId="18" xfId="0" applyNumberFormat="1" applyFont="1" applyFill="1" applyBorder="1" applyAlignment="1">
      <alignment horizontal="center" vertical="center" wrapText="1"/>
    </xf>
    <xf numFmtId="49" fontId="3" fillId="6" borderId="19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zakupki.gov.ru/epz/order/notice/ea44/view/common-info.html?regNumber=0362100008218000018" TargetMode="External"/><Relationship Id="rId18" Type="http://schemas.openxmlformats.org/officeDocument/2006/relationships/hyperlink" Target="http://zakupki.gov.ru/epz/order/notice/ea44/view/common-info.html?regNumber=0362100008218000013" TargetMode="External"/><Relationship Id="rId26" Type="http://schemas.openxmlformats.org/officeDocument/2006/relationships/hyperlink" Target="http://zakupki.gov.ru/epz/order/notice/ea44/view/common-info.html?regNumber=0362100008218000062" TargetMode="External"/><Relationship Id="rId39" Type="http://schemas.openxmlformats.org/officeDocument/2006/relationships/hyperlink" Target="http://zakupki.gov.ru/epz/order/notice/ea44/view/common-info.html?regNumber=0362100008218000105" TargetMode="External"/><Relationship Id="rId3" Type="http://schemas.openxmlformats.org/officeDocument/2006/relationships/hyperlink" Target="http://zakupki.gov.ru/epz/order/notice/ea44/view/common-info.html?regNumber=0362100008218000005" TargetMode="External"/><Relationship Id="rId21" Type="http://schemas.openxmlformats.org/officeDocument/2006/relationships/hyperlink" Target="http://zakupki.gov.ru/epz/order/notice/ok44/view/common-info.html?regNumber=0362100008218000037" TargetMode="External"/><Relationship Id="rId34" Type="http://schemas.openxmlformats.org/officeDocument/2006/relationships/hyperlink" Target="http://zakupki.gov.ru/epz/order/notice/ok44/view/common-info.html?regNumber=0362100008218000067" TargetMode="External"/><Relationship Id="rId42" Type="http://schemas.openxmlformats.org/officeDocument/2006/relationships/hyperlink" Target="http://zakupki.gov.ru/epz/order/notice/ea44/view/common-info.html?regNumber=0362100008218000116" TargetMode="External"/><Relationship Id="rId47" Type="http://schemas.openxmlformats.org/officeDocument/2006/relationships/hyperlink" Target="http://zakupki.gov.ru/epz/order/notice/ea44/view/common-info.html?regNumber=0362100008218000112" TargetMode="External"/><Relationship Id="rId50" Type="http://schemas.openxmlformats.org/officeDocument/2006/relationships/hyperlink" Target="http://zakupki.gov.ru/epz/order/notice/ok44/view/common-info.html?regNumber=0362100008218000148" TargetMode="External"/><Relationship Id="rId7" Type="http://schemas.openxmlformats.org/officeDocument/2006/relationships/hyperlink" Target="http://zakupki.gov.ru/epz/order/notice/ea44/view/common-info.html?regNumber=0362100008218000009" TargetMode="External"/><Relationship Id="rId12" Type="http://schemas.openxmlformats.org/officeDocument/2006/relationships/hyperlink" Target="http://zakupki.gov.ru/epz/order/notice/ea44/view/common-info.html?regNumber=0362100008218000019" TargetMode="External"/><Relationship Id="rId17" Type="http://schemas.openxmlformats.org/officeDocument/2006/relationships/hyperlink" Target="http://zakupki.gov.ru/epz/order/notice/ea44/view/common-info.html?regNumber=0362100008218000014" TargetMode="External"/><Relationship Id="rId25" Type="http://schemas.openxmlformats.org/officeDocument/2006/relationships/hyperlink" Target="http://zakupki.gov.ru/epz/order/notice/ea44/view/common-info.html?regNumber=0362100008218000055" TargetMode="External"/><Relationship Id="rId33" Type="http://schemas.openxmlformats.org/officeDocument/2006/relationships/hyperlink" Target="http://zakupki.gov.ru/epz/order/notice/ok44/view/common-info.html?regNumber=0362100008218000065" TargetMode="External"/><Relationship Id="rId38" Type="http://schemas.openxmlformats.org/officeDocument/2006/relationships/hyperlink" Target="http://zakupki.gov.ru/epz/order/notice/ea44/view/common-info.html?regNumber=0362100008218000107" TargetMode="External"/><Relationship Id="rId46" Type="http://schemas.openxmlformats.org/officeDocument/2006/relationships/hyperlink" Target="http://zakupki.gov.ru/epz/order/notice/ea44/view/common-info.html?regNumber=0362100008218000113" TargetMode="External"/><Relationship Id="rId2" Type="http://schemas.openxmlformats.org/officeDocument/2006/relationships/hyperlink" Target="http://zakupki.gov.ru/epz/order/notice/ea44/view/common-info.html?regNumber=0362100008218000004" TargetMode="External"/><Relationship Id="rId16" Type="http://schemas.openxmlformats.org/officeDocument/2006/relationships/hyperlink" Target="http://zakupki.gov.ru/epz/order/notice/ea44/view/common-info.html?regNumber=0362100008218000015" TargetMode="External"/><Relationship Id="rId20" Type="http://schemas.openxmlformats.org/officeDocument/2006/relationships/hyperlink" Target="http://zakupki.gov.ru/epz/order/notice/ea44/view/common-info.html?regNumber=0362100008218000011" TargetMode="External"/><Relationship Id="rId29" Type="http://schemas.openxmlformats.org/officeDocument/2006/relationships/hyperlink" Target="http://zakupki.gov.ru/epz/order/notice/ok44/view/common-info.html?regNumber=0362100008218000066" TargetMode="External"/><Relationship Id="rId41" Type="http://schemas.openxmlformats.org/officeDocument/2006/relationships/hyperlink" Target="http://zakupki.gov.ru/epz/order/notice/ea44/view/common-info.html?regNumber=0362100008218000103" TargetMode="External"/><Relationship Id="rId1" Type="http://schemas.openxmlformats.org/officeDocument/2006/relationships/hyperlink" Target="http://zakupki.gov.ru/epz/order/notice/ea44/view/common-info.html?regNumber=0362100008218000002" TargetMode="External"/><Relationship Id="rId6" Type="http://schemas.openxmlformats.org/officeDocument/2006/relationships/hyperlink" Target="http://zakupki.gov.ru/epz/order/notice/ea44/view/common-info.html?regNumber=0362100008218000010" TargetMode="External"/><Relationship Id="rId11" Type="http://schemas.openxmlformats.org/officeDocument/2006/relationships/hyperlink" Target="http://zakupki.gov.ru/epz/order/notice/ok44/view/common-info.html?regNumber=0362100008218000046" TargetMode="External"/><Relationship Id="rId24" Type="http://schemas.openxmlformats.org/officeDocument/2006/relationships/hyperlink" Target="http://zakupki.gov.ru/epz/order/notice/ea44/view/common-info.html?regNumber=0362100008218000057" TargetMode="External"/><Relationship Id="rId32" Type="http://schemas.openxmlformats.org/officeDocument/2006/relationships/hyperlink" Target="http://zakupki.gov.ru/epz/order/notice/ok44/view/common-info.html?regNumber=0362100008218000080" TargetMode="External"/><Relationship Id="rId37" Type="http://schemas.openxmlformats.org/officeDocument/2006/relationships/hyperlink" Target="http://zakupki.gov.ru/epz/order/notice/ea44/view/common-info.html?regNumber=0362100008218000108" TargetMode="External"/><Relationship Id="rId40" Type="http://schemas.openxmlformats.org/officeDocument/2006/relationships/hyperlink" Target="http://zakupki.gov.ru/epz/order/notice/ea44/view/common-info.html?regNumber=0362100008218000104" TargetMode="External"/><Relationship Id="rId45" Type="http://schemas.openxmlformats.org/officeDocument/2006/relationships/hyperlink" Target="http://zakupki.gov.ru/epz/order/notice/ea44/view/common-info.html?regNumber=0362100008218000115" TargetMode="External"/><Relationship Id="rId5" Type="http://schemas.openxmlformats.org/officeDocument/2006/relationships/hyperlink" Target="http://zakupki.gov.ru/epz/order/notice/ea44/view/common-info.html?regNumber=0362100008218000001" TargetMode="External"/><Relationship Id="rId15" Type="http://schemas.openxmlformats.org/officeDocument/2006/relationships/hyperlink" Target="http://zakupki.gov.ru/epz/order/notice/ea44/view/common-info.html?regNumber=0362100008218000016" TargetMode="External"/><Relationship Id="rId23" Type="http://schemas.openxmlformats.org/officeDocument/2006/relationships/hyperlink" Target="http://zakupki.gov.ru/epz/order/notice/ok44/view/common-info.html?regNumber=0362100008218000035" TargetMode="External"/><Relationship Id="rId28" Type="http://schemas.openxmlformats.org/officeDocument/2006/relationships/hyperlink" Target="http://zakupki.gov.ru/epz/order/notice/ea44/view/common-info.html?regNumber=0362100008218000079" TargetMode="External"/><Relationship Id="rId36" Type="http://schemas.openxmlformats.org/officeDocument/2006/relationships/hyperlink" Target="http://zakupki.gov.ru/epz/order/notice/ea44/view/common-info.html?regNumber=0362100008218000099" TargetMode="External"/><Relationship Id="rId49" Type="http://schemas.openxmlformats.org/officeDocument/2006/relationships/hyperlink" Target="http://zakupki.gov.ru/epz/order/notice/ok44/view/common-info.html?regNumber=0362100008218000149" TargetMode="External"/><Relationship Id="rId10" Type="http://schemas.openxmlformats.org/officeDocument/2006/relationships/hyperlink" Target="http://zakupki.gov.ru/epz/order/notice/ok44/view/common-info.html?regNumber=0362100008218000038" TargetMode="External"/><Relationship Id="rId19" Type="http://schemas.openxmlformats.org/officeDocument/2006/relationships/hyperlink" Target="http://zakupki.gov.ru/epz/order/notice/ea44/view/common-info.html?regNumber=0362100008218000012" TargetMode="External"/><Relationship Id="rId31" Type="http://schemas.openxmlformats.org/officeDocument/2006/relationships/hyperlink" Target="http://zakupki.gov.ru/epz/order/notice/ea44/view/common-info.html?regNumber=0362100008218000097" TargetMode="External"/><Relationship Id="rId44" Type="http://schemas.openxmlformats.org/officeDocument/2006/relationships/hyperlink" Target="http://zakupki.gov.ru/epz/order/notice/ea44/view/common-info.html?regNumber=0362100008218000126" TargetMode="External"/><Relationship Id="rId52" Type="http://schemas.openxmlformats.org/officeDocument/2006/relationships/printerSettings" Target="../printerSettings/printerSettings1.bin"/><Relationship Id="rId4" Type="http://schemas.openxmlformats.org/officeDocument/2006/relationships/hyperlink" Target="http://zakupki.gov.ru/epz/order/notice/ea44/view/common-info.html?regNumber=0362100008218000006" TargetMode="External"/><Relationship Id="rId9" Type="http://schemas.openxmlformats.org/officeDocument/2006/relationships/hyperlink" Target="http://zakupki.gov.ru/epz/order/notice/ea44/view/common-info.html?regNumber=0362100008218000007" TargetMode="External"/><Relationship Id="rId14" Type="http://schemas.openxmlformats.org/officeDocument/2006/relationships/hyperlink" Target="http://zakupki.gov.ru/epz/order/notice/ea44/view/common-info.html?regNumber=0362100008218000017" TargetMode="External"/><Relationship Id="rId22" Type="http://schemas.openxmlformats.org/officeDocument/2006/relationships/hyperlink" Target="http://zakupki.gov.ru/epz/order/notice/ok44/view/common-info.html?regNumber=0362100008218000036" TargetMode="External"/><Relationship Id="rId27" Type="http://schemas.openxmlformats.org/officeDocument/2006/relationships/hyperlink" Target="http://zakupki.gov.ru/epz/order/notice/ok44/view/common-info.html?regNumber=0362100008218000063" TargetMode="External"/><Relationship Id="rId30" Type="http://schemas.openxmlformats.org/officeDocument/2006/relationships/hyperlink" Target="http://zakupki.gov.ru/epz/order/notice/ea44/view/common-info.html?regNumber=0362100008218000098" TargetMode="External"/><Relationship Id="rId35" Type="http://schemas.openxmlformats.org/officeDocument/2006/relationships/hyperlink" Target="http://zakupki.gov.ru/epz/order/notice/ea44/view/common-info.html?regNumber=0362100008218000101" TargetMode="External"/><Relationship Id="rId43" Type="http://schemas.openxmlformats.org/officeDocument/2006/relationships/hyperlink" Target="http://zakupki.gov.ru/epz/order/notice/ok44/view/common-info.html?regNumber=0362100008218000124" TargetMode="External"/><Relationship Id="rId48" Type="http://schemas.openxmlformats.org/officeDocument/2006/relationships/hyperlink" Target="http://zakupki.gov.ru/epz/order/notice/ea44/view/common-info.html?regNumber=0362100008218000111" TargetMode="External"/><Relationship Id="rId8" Type="http://schemas.openxmlformats.org/officeDocument/2006/relationships/hyperlink" Target="http://zakupki.gov.ru/epz/order/notice/ea44/view/common-info.html?regNumber=0362100008218000008" TargetMode="External"/><Relationship Id="rId51" Type="http://schemas.openxmlformats.org/officeDocument/2006/relationships/hyperlink" Target="http://zakupki.gov.ru/epz/order/notice/ea44/view/common-info.html?regNumber=036210000821800016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7"/>
  <sheetViews>
    <sheetView showGridLines="0" tabSelected="1" workbookViewId="0">
      <pane ySplit="2" topLeftCell="A3" activePane="bottomLeft" state="frozen"/>
      <selection pane="bottomLeft" activeCell="J4" sqref="J4"/>
    </sheetView>
  </sheetViews>
  <sheetFormatPr defaultRowHeight="15"/>
  <cols>
    <col min="1" max="1" width="2.85546875" style="43" customWidth="1"/>
    <col min="2" max="2" width="8.85546875" customWidth="1"/>
    <col min="3" max="3" width="49.5703125" style="4" customWidth="1"/>
    <col min="4" max="4" width="19.140625" style="7" customWidth="1"/>
    <col min="5" max="5" width="18.85546875" style="7" customWidth="1"/>
    <col min="6" max="6" width="15.140625" style="3" customWidth="1"/>
    <col min="7" max="7" width="15.42578125" style="3" customWidth="1"/>
    <col min="8" max="8" width="18.28515625" style="8" customWidth="1"/>
    <col min="9" max="9" width="10.7109375" style="3" customWidth="1"/>
    <col min="10" max="10" width="15" style="7" customWidth="1"/>
    <col min="11" max="11" width="15.140625" style="7" customWidth="1"/>
    <col min="12" max="12" width="14.5703125" style="7" customWidth="1"/>
    <col min="13" max="13" width="10.7109375" style="3" customWidth="1"/>
    <col min="14" max="14" width="13" style="7" customWidth="1"/>
    <col min="15" max="15" width="13.42578125" style="7" customWidth="1"/>
    <col min="16" max="16" width="10.7109375" style="3" customWidth="1"/>
    <col min="17" max="18" width="9.140625" style="3"/>
  </cols>
  <sheetData>
    <row r="1" spans="1:18" ht="24" thickBot="1">
      <c r="A1" s="94" t="s">
        <v>264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</row>
    <row r="2" spans="1:18" ht="52.5" customHeight="1" thickBot="1">
      <c r="A2" s="86" t="s">
        <v>39</v>
      </c>
      <c r="B2" s="87" t="s">
        <v>1</v>
      </c>
      <c r="C2" s="88" t="s">
        <v>3</v>
      </c>
      <c r="D2" s="87" t="s">
        <v>4</v>
      </c>
      <c r="E2" s="87" t="s">
        <v>5</v>
      </c>
      <c r="F2" s="87" t="s">
        <v>37</v>
      </c>
      <c r="G2" s="87" t="s">
        <v>40</v>
      </c>
      <c r="H2" s="87" t="s">
        <v>38</v>
      </c>
      <c r="I2" s="87" t="s">
        <v>7</v>
      </c>
      <c r="J2" s="87" t="s">
        <v>9</v>
      </c>
      <c r="K2" s="87" t="s">
        <v>10</v>
      </c>
      <c r="L2" s="87" t="s">
        <v>11</v>
      </c>
      <c r="M2" s="87" t="s">
        <v>12</v>
      </c>
      <c r="N2" s="87" t="s">
        <v>13</v>
      </c>
      <c r="O2" s="87" t="s">
        <v>14</v>
      </c>
      <c r="P2" s="89" t="s">
        <v>15</v>
      </c>
    </row>
    <row r="3" spans="1:18" ht="52.5" customHeight="1">
      <c r="A3" s="90">
        <v>1</v>
      </c>
      <c r="B3" s="10" t="s">
        <v>2</v>
      </c>
      <c r="C3" s="11" t="s">
        <v>260</v>
      </c>
      <c r="D3" s="12">
        <v>23318400</v>
      </c>
      <c r="E3" s="85"/>
      <c r="F3" s="13"/>
      <c r="G3" s="13"/>
      <c r="H3" s="13"/>
      <c r="I3" s="10" t="s">
        <v>8</v>
      </c>
      <c r="J3" s="11" t="s">
        <v>261</v>
      </c>
      <c r="K3" s="11" t="s">
        <v>262</v>
      </c>
      <c r="L3" s="14">
        <v>43325.479166666701</v>
      </c>
      <c r="M3" s="13" t="s">
        <v>263</v>
      </c>
      <c r="N3" s="85">
        <v>1165920</v>
      </c>
      <c r="O3" s="85">
        <v>6995520</v>
      </c>
      <c r="P3" s="91" t="s">
        <v>58</v>
      </c>
    </row>
    <row r="4" spans="1:18" s="6" customFormat="1" ht="50.25" customHeight="1">
      <c r="A4" s="79">
        <f>A3+1</f>
        <v>2</v>
      </c>
      <c r="B4" s="20" t="s">
        <v>229</v>
      </c>
      <c r="C4" s="80" t="s">
        <v>256</v>
      </c>
      <c r="D4" s="59">
        <v>38305212</v>
      </c>
      <c r="E4" s="59">
        <f>D4</f>
        <v>38305212</v>
      </c>
      <c r="F4" s="81">
        <f t="shared" ref="F4" si="0">100%-E4/D4</f>
        <v>0</v>
      </c>
      <c r="G4" s="82">
        <f t="shared" ref="G4" si="1">D4-E4</f>
        <v>0</v>
      </c>
      <c r="H4" s="58" t="s">
        <v>258</v>
      </c>
      <c r="I4" s="57" t="s">
        <v>119</v>
      </c>
      <c r="J4" s="58" t="s">
        <v>255</v>
      </c>
      <c r="K4" s="58" t="s">
        <v>254</v>
      </c>
      <c r="L4" s="83"/>
      <c r="M4" s="60" t="s">
        <v>253</v>
      </c>
      <c r="N4" s="59">
        <v>1915260.6</v>
      </c>
      <c r="O4" s="84">
        <v>11491563.6</v>
      </c>
      <c r="P4" s="92"/>
      <c r="Q4" s="5"/>
      <c r="R4" s="5"/>
    </row>
    <row r="5" spans="1:18" ht="40.5" customHeight="1">
      <c r="A5" s="79">
        <f t="shared" ref="A5:A9" si="2">A4+1</f>
        <v>3</v>
      </c>
      <c r="B5" s="20" t="s">
        <v>229</v>
      </c>
      <c r="C5" s="77" t="s">
        <v>252</v>
      </c>
      <c r="D5" s="27">
        <v>368634640</v>
      </c>
      <c r="E5" s="27">
        <v>368634640</v>
      </c>
      <c r="F5" s="31">
        <f t="shared" ref="F5" si="3">100%-E5/D5</f>
        <v>0</v>
      </c>
      <c r="G5" s="32">
        <f t="shared" ref="G5" si="4">D5-E5</f>
        <v>0</v>
      </c>
      <c r="H5" s="25" t="s">
        <v>220</v>
      </c>
      <c r="I5" s="20" t="s">
        <v>119</v>
      </c>
      <c r="J5" s="25" t="s">
        <v>251</v>
      </c>
      <c r="K5" s="25" t="s">
        <v>250</v>
      </c>
      <c r="L5" s="78"/>
      <c r="M5" s="21" t="s">
        <v>249</v>
      </c>
      <c r="N5" s="27">
        <v>18431732</v>
      </c>
      <c r="O5" s="22">
        <v>110590392</v>
      </c>
      <c r="P5" s="92"/>
    </row>
    <row r="6" spans="1:18" ht="42" customHeight="1">
      <c r="A6" s="79">
        <f t="shared" si="2"/>
        <v>4</v>
      </c>
      <c r="B6" s="20" t="s">
        <v>229</v>
      </c>
      <c r="C6" s="76" t="s">
        <v>221</v>
      </c>
      <c r="D6" s="28">
        <v>437415840</v>
      </c>
      <c r="E6" s="28">
        <v>433041681.60000002</v>
      </c>
      <c r="F6" s="31">
        <f t="shared" ref="F6" si="5">100%-E6/D6</f>
        <v>9.9999999999998979E-3</v>
      </c>
      <c r="G6" s="32">
        <f t="shared" ref="G6" si="6">D6-E6</f>
        <v>4374158.3999999762</v>
      </c>
      <c r="H6" s="26" t="s">
        <v>257</v>
      </c>
      <c r="I6" s="23" t="s">
        <v>119</v>
      </c>
      <c r="J6" s="26" t="s">
        <v>222</v>
      </c>
      <c r="K6" s="26" t="s">
        <v>223</v>
      </c>
      <c r="L6" s="30"/>
      <c r="M6" s="24" t="s">
        <v>224</v>
      </c>
      <c r="N6" s="28">
        <v>21870792</v>
      </c>
      <c r="O6" s="28">
        <v>131224752</v>
      </c>
      <c r="P6" s="92"/>
    </row>
    <row r="7" spans="1:18" ht="48.75" customHeight="1">
      <c r="A7" s="79">
        <f t="shared" si="2"/>
        <v>5</v>
      </c>
      <c r="B7" s="20" t="s">
        <v>229</v>
      </c>
      <c r="C7" s="25" t="s">
        <v>225</v>
      </c>
      <c r="D7" s="27">
        <v>73486697</v>
      </c>
      <c r="E7" s="27">
        <v>73119263.510000005</v>
      </c>
      <c r="F7" s="31">
        <f t="shared" ref="F7" si="7">100%-E7/D7</f>
        <v>5.0000000680394674E-3</v>
      </c>
      <c r="G7" s="32">
        <f t="shared" ref="G7" si="8">D7-E7</f>
        <v>367433.48999999464</v>
      </c>
      <c r="H7" s="25" t="s">
        <v>259</v>
      </c>
      <c r="I7" s="20" t="s">
        <v>8</v>
      </c>
      <c r="J7" s="25" t="s">
        <v>226</v>
      </c>
      <c r="K7" s="25" t="s">
        <v>227</v>
      </c>
      <c r="L7" s="29">
        <v>43280.5</v>
      </c>
      <c r="M7" s="21" t="s">
        <v>228</v>
      </c>
      <c r="N7" s="27">
        <v>3674334.85</v>
      </c>
      <c r="O7" s="27">
        <v>22046009.100000001</v>
      </c>
      <c r="P7" s="92" t="s">
        <v>58</v>
      </c>
    </row>
    <row r="8" spans="1:18" ht="42" customHeight="1">
      <c r="A8" s="79">
        <f t="shared" si="2"/>
        <v>6</v>
      </c>
      <c r="B8" s="20" t="s">
        <v>229</v>
      </c>
      <c r="C8" s="25" t="s">
        <v>230</v>
      </c>
      <c r="D8" s="27">
        <v>271092330</v>
      </c>
      <c r="E8" s="27">
        <f>D8</f>
        <v>271092330</v>
      </c>
      <c r="F8" s="31">
        <f t="shared" ref="F8" si="9">100%-E8/D8</f>
        <v>0</v>
      </c>
      <c r="G8" s="32">
        <f t="shared" ref="G8" si="10">D8-E8</f>
        <v>0</v>
      </c>
      <c r="H8" s="25" t="s">
        <v>246</v>
      </c>
      <c r="I8" s="20" t="s">
        <v>8</v>
      </c>
      <c r="J8" s="25" t="s">
        <v>231</v>
      </c>
      <c r="K8" s="25" t="s">
        <v>232</v>
      </c>
      <c r="L8" s="29">
        <v>43273.416666666701</v>
      </c>
      <c r="M8" s="21" t="s">
        <v>233</v>
      </c>
      <c r="N8" s="27">
        <v>13554616.5</v>
      </c>
      <c r="O8" s="27">
        <v>81327699</v>
      </c>
      <c r="P8" s="92" t="s">
        <v>58</v>
      </c>
    </row>
    <row r="9" spans="1:18" ht="46.5" customHeight="1">
      <c r="A9" s="79">
        <f t="shared" si="2"/>
        <v>7</v>
      </c>
      <c r="B9" s="20" t="s">
        <v>229</v>
      </c>
      <c r="C9" s="26" t="s">
        <v>234</v>
      </c>
      <c r="D9" s="28">
        <v>96832240</v>
      </c>
      <c r="E9" s="28">
        <v>96348078.799999997</v>
      </c>
      <c r="F9" s="31">
        <f t="shared" ref="F9" si="11">100%-E9/D9</f>
        <v>5.0000000000000044E-3</v>
      </c>
      <c r="G9" s="32">
        <f t="shared" ref="G9" si="12">D9-E9</f>
        <v>484161.20000000298</v>
      </c>
      <c r="H9" s="26" t="s">
        <v>248</v>
      </c>
      <c r="I9" s="23" t="s">
        <v>8</v>
      </c>
      <c r="J9" s="26" t="s">
        <v>235</v>
      </c>
      <c r="K9" s="26" t="s">
        <v>216</v>
      </c>
      <c r="L9" s="30">
        <v>43273.5</v>
      </c>
      <c r="M9" s="24" t="s">
        <v>236</v>
      </c>
      <c r="N9" s="28">
        <v>4841612</v>
      </c>
      <c r="O9" s="28">
        <v>29049672</v>
      </c>
      <c r="P9" s="92" t="s">
        <v>58</v>
      </c>
    </row>
    <row r="10" spans="1:18" ht="46.5" customHeight="1">
      <c r="A10" s="54">
        <f t="shared" ref="A10:A12" si="13">A9+1</f>
        <v>8</v>
      </c>
      <c r="B10" s="20" t="s">
        <v>229</v>
      </c>
      <c r="C10" s="25" t="s">
        <v>237</v>
      </c>
      <c r="D10" s="27">
        <v>732783610</v>
      </c>
      <c r="E10" s="27">
        <f>D10</f>
        <v>732783610</v>
      </c>
      <c r="F10" s="31">
        <f t="shared" ref="F10" si="14">100%-E10/D10</f>
        <v>0</v>
      </c>
      <c r="G10" s="32">
        <f t="shared" ref="G10" si="15">D10-E10</f>
        <v>0</v>
      </c>
      <c r="H10" s="25" t="s">
        <v>244</v>
      </c>
      <c r="I10" s="20" t="s">
        <v>8</v>
      </c>
      <c r="J10" s="25" t="s">
        <v>238</v>
      </c>
      <c r="K10" s="25" t="s">
        <v>239</v>
      </c>
      <c r="L10" s="29">
        <v>43272.395833333299</v>
      </c>
      <c r="M10" s="21" t="s">
        <v>240</v>
      </c>
      <c r="N10" s="27">
        <v>36639180.5</v>
      </c>
      <c r="O10" s="27">
        <v>219835083</v>
      </c>
      <c r="P10" s="92" t="s">
        <v>58</v>
      </c>
    </row>
    <row r="11" spans="1:18" ht="40.5" customHeight="1">
      <c r="A11" s="54">
        <f t="shared" si="13"/>
        <v>9</v>
      </c>
      <c r="B11" s="23" t="s">
        <v>229</v>
      </c>
      <c r="C11" s="26" t="s">
        <v>241</v>
      </c>
      <c r="D11" s="28">
        <v>15491640</v>
      </c>
      <c r="E11" s="95" t="s">
        <v>268</v>
      </c>
      <c r="F11" s="96"/>
      <c r="G11" s="96"/>
      <c r="H11" s="97"/>
      <c r="I11" s="23" t="s">
        <v>8</v>
      </c>
      <c r="J11" s="26" t="s">
        <v>242</v>
      </c>
      <c r="K11" s="26" t="s">
        <v>239</v>
      </c>
      <c r="L11" s="30">
        <v>43269.479166666701</v>
      </c>
      <c r="M11" s="24" t="s">
        <v>243</v>
      </c>
      <c r="N11" s="28">
        <v>309832.8</v>
      </c>
      <c r="O11" s="28">
        <v>4647492</v>
      </c>
      <c r="P11" s="92" t="s">
        <v>58</v>
      </c>
    </row>
    <row r="12" spans="1:18" ht="51" customHeight="1">
      <c r="A12" s="54">
        <f t="shared" si="13"/>
        <v>10</v>
      </c>
      <c r="B12" s="20" t="s">
        <v>229</v>
      </c>
      <c r="C12" s="25" t="s">
        <v>214</v>
      </c>
      <c r="D12" s="27">
        <v>544738657</v>
      </c>
      <c r="E12" s="27">
        <v>542014963.71000004</v>
      </c>
      <c r="F12" s="31">
        <f t="shared" ref="F12" si="16">100%-E12/D12</f>
        <v>5.0000000091786623E-3</v>
      </c>
      <c r="G12" s="32">
        <f t="shared" ref="G12" si="17">D12-E12</f>
        <v>2723693.2899999619</v>
      </c>
      <c r="H12" s="25" t="s">
        <v>247</v>
      </c>
      <c r="I12" s="20" t="s">
        <v>8</v>
      </c>
      <c r="J12" s="25" t="s">
        <v>215</v>
      </c>
      <c r="K12" s="25" t="s">
        <v>216</v>
      </c>
      <c r="L12" s="29">
        <v>43273.4375</v>
      </c>
      <c r="M12" s="21" t="s">
        <v>217</v>
      </c>
      <c r="N12" s="27">
        <v>27236932.850000001</v>
      </c>
      <c r="O12" s="27">
        <v>54473865.700000003</v>
      </c>
      <c r="P12" s="92" t="s">
        <v>58</v>
      </c>
    </row>
    <row r="13" spans="1:18" ht="51.75" customHeight="1">
      <c r="A13" s="54">
        <f>1+A12</f>
        <v>11</v>
      </c>
      <c r="B13" s="20" t="s">
        <v>229</v>
      </c>
      <c r="C13" s="64" t="s">
        <v>194</v>
      </c>
      <c r="D13" s="27">
        <v>4196555884</v>
      </c>
      <c r="E13" s="27">
        <f>D13</f>
        <v>4196555884</v>
      </c>
      <c r="F13" s="31">
        <f t="shared" ref="F13" si="18">100%-E13/D13</f>
        <v>0</v>
      </c>
      <c r="G13" s="32">
        <f t="shared" ref="G13" si="19">D13-E13</f>
        <v>0</v>
      </c>
      <c r="H13" s="25" t="s">
        <v>220</v>
      </c>
      <c r="I13" s="20" t="s">
        <v>8</v>
      </c>
      <c r="J13" s="25" t="s">
        <v>195</v>
      </c>
      <c r="K13" s="25" t="s">
        <v>196</v>
      </c>
      <c r="L13" s="29">
        <v>43264.4375</v>
      </c>
      <c r="M13" s="21" t="s">
        <v>197</v>
      </c>
      <c r="N13" s="27">
        <v>209827794.19999999</v>
      </c>
      <c r="O13" s="27">
        <v>419655588.39999998</v>
      </c>
      <c r="P13" s="92" t="s">
        <v>58</v>
      </c>
    </row>
    <row r="14" spans="1:18" ht="51.75" customHeight="1">
      <c r="A14" s="74">
        <f t="shared" ref="A14" si="20">A13+1</f>
        <v>12</v>
      </c>
      <c r="B14" s="20" t="s">
        <v>229</v>
      </c>
      <c r="C14" s="66" t="s">
        <v>198</v>
      </c>
      <c r="D14" s="59">
        <v>1191272504</v>
      </c>
      <c r="E14" s="59">
        <v>1185316141.48</v>
      </c>
      <c r="F14" s="31">
        <f t="shared" ref="F14" si="21">100%-E14/D14</f>
        <v>5.0000000000000044E-3</v>
      </c>
      <c r="G14" s="32">
        <f t="shared" ref="G14" si="22">D14-E14</f>
        <v>5956362.5199999809</v>
      </c>
      <c r="H14" s="58" t="s">
        <v>244</v>
      </c>
      <c r="I14" s="57" t="s">
        <v>8</v>
      </c>
      <c r="J14" s="58" t="s">
        <v>199</v>
      </c>
      <c r="K14" s="58" t="s">
        <v>200</v>
      </c>
      <c r="L14" s="61">
        <v>43264.479166666701</v>
      </c>
      <c r="M14" s="60" t="s">
        <v>201</v>
      </c>
      <c r="N14" s="59">
        <v>59563625.200000003</v>
      </c>
      <c r="O14" s="59">
        <v>119127250.40000001</v>
      </c>
      <c r="P14" s="92" t="s">
        <v>58</v>
      </c>
    </row>
    <row r="15" spans="1:18" ht="68.25" customHeight="1">
      <c r="A15" s="54">
        <f>A14+1</f>
        <v>13</v>
      </c>
      <c r="B15" s="20" t="s">
        <v>229</v>
      </c>
      <c r="C15" s="64" t="s">
        <v>202</v>
      </c>
      <c r="D15" s="27">
        <v>32844479</v>
      </c>
      <c r="E15" s="27">
        <v>32187589.399999999</v>
      </c>
      <c r="F15" s="31">
        <f t="shared" ref="F15" si="23">100%-E15/D15</f>
        <v>2.0000000608930368E-2</v>
      </c>
      <c r="G15" s="32">
        <f t="shared" ref="G15" si="24">D15-E15</f>
        <v>656889.60000000149</v>
      </c>
      <c r="H15" s="25" t="s">
        <v>245</v>
      </c>
      <c r="I15" s="20" t="s">
        <v>8</v>
      </c>
      <c r="J15" s="25" t="s">
        <v>203</v>
      </c>
      <c r="K15" s="25" t="s">
        <v>196</v>
      </c>
      <c r="L15" s="29">
        <v>43264.395833333299</v>
      </c>
      <c r="M15" s="21" t="s">
        <v>204</v>
      </c>
      <c r="N15" s="27">
        <v>1642223.95</v>
      </c>
      <c r="O15" s="27">
        <v>3284447.9</v>
      </c>
      <c r="P15" s="92" t="s">
        <v>58</v>
      </c>
    </row>
    <row r="16" spans="1:18" ht="44.25" customHeight="1">
      <c r="A16" s="54">
        <f t="shared" ref="A16:A20" si="25">A15+1</f>
        <v>14</v>
      </c>
      <c r="B16" s="20" t="s">
        <v>229</v>
      </c>
      <c r="C16" s="65" t="s">
        <v>205</v>
      </c>
      <c r="D16" s="28">
        <v>416176321</v>
      </c>
      <c r="E16" s="28">
        <f>D16</f>
        <v>416176321</v>
      </c>
      <c r="F16" s="31">
        <f t="shared" ref="F16" si="26">100%-E16/D16</f>
        <v>0</v>
      </c>
      <c r="G16" s="32">
        <f t="shared" ref="G16" si="27">D16-E16</f>
        <v>0</v>
      </c>
      <c r="H16" s="26" t="s">
        <v>218</v>
      </c>
      <c r="I16" s="23" t="s">
        <v>8</v>
      </c>
      <c r="J16" s="26" t="s">
        <v>206</v>
      </c>
      <c r="K16" s="26" t="s">
        <v>207</v>
      </c>
      <c r="L16" s="30">
        <v>43260.395833333299</v>
      </c>
      <c r="M16" s="24" t="s">
        <v>208</v>
      </c>
      <c r="N16" s="28">
        <v>20808816.050000001</v>
      </c>
      <c r="O16" s="28">
        <v>41617632.100000001</v>
      </c>
      <c r="P16" s="92" t="s">
        <v>58</v>
      </c>
    </row>
    <row r="17" spans="1:16" ht="66" customHeight="1">
      <c r="A17" s="54">
        <f t="shared" si="25"/>
        <v>15</v>
      </c>
      <c r="B17" s="20" t="s">
        <v>229</v>
      </c>
      <c r="C17" s="64" t="s">
        <v>209</v>
      </c>
      <c r="D17" s="27">
        <v>2113112929</v>
      </c>
      <c r="E17" s="27">
        <f>D17</f>
        <v>2113112929</v>
      </c>
      <c r="F17" s="31">
        <f t="shared" ref="F17" si="28">100%-E17/D17</f>
        <v>0</v>
      </c>
      <c r="G17" s="32">
        <f t="shared" ref="G17" si="29">D17-E17</f>
        <v>0</v>
      </c>
      <c r="H17" s="26" t="s">
        <v>218</v>
      </c>
      <c r="I17" s="20" t="s">
        <v>8</v>
      </c>
      <c r="J17" s="25" t="s">
        <v>210</v>
      </c>
      <c r="K17" s="25" t="s">
        <v>207</v>
      </c>
      <c r="L17" s="29">
        <v>43260.5</v>
      </c>
      <c r="M17" s="21" t="s">
        <v>211</v>
      </c>
      <c r="N17" s="27">
        <v>105655646.45</v>
      </c>
      <c r="O17" s="27">
        <v>211311292.90000001</v>
      </c>
      <c r="P17" s="92" t="s">
        <v>58</v>
      </c>
    </row>
    <row r="18" spans="1:16" ht="39.75" customHeight="1">
      <c r="A18" s="55">
        <f t="shared" si="25"/>
        <v>16</v>
      </c>
      <c r="B18" s="20" t="s">
        <v>229</v>
      </c>
      <c r="C18" s="67" t="s">
        <v>188</v>
      </c>
      <c r="D18" s="12">
        <v>2120429730</v>
      </c>
      <c r="E18" s="12">
        <f>D18</f>
        <v>2120429730</v>
      </c>
      <c r="F18" s="31">
        <f t="shared" ref="F18" si="30">100%-E18/D18</f>
        <v>0</v>
      </c>
      <c r="G18" s="32">
        <f t="shared" ref="G18" si="31">D18-E18</f>
        <v>0</v>
      </c>
      <c r="H18" s="11" t="s">
        <v>213</v>
      </c>
      <c r="I18" s="10" t="s">
        <v>8</v>
      </c>
      <c r="J18" s="11" t="s">
        <v>189</v>
      </c>
      <c r="K18" s="11" t="s">
        <v>190</v>
      </c>
      <c r="L18" s="14">
        <v>43259.416666666701</v>
      </c>
      <c r="M18" s="13" t="s">
        <v>191</v>
      </c>
      <c r="N18" s="12">
        <v>106021486.5</v>
      </c>
      <c r="O18" s="12">
        <v>212042973</v>
      </c>
      <c r="P18" s="92" t="s">
        <v>58</v>
      </c>
    </row>
    <row r="19" spans="1:16" ht="48" customHeight="1">
      <c r="A19" s="55">
        <f t="shared" si="25"/>
        <v>17</v>
      </c>
      <c r="B19" s="20" t="s">
        <v>229</v>
      </c>
      <c r="C19" s="68" t="s">
        <v>171</v>
      </c>
      <c r="D19" s="17">
        <v>22697504</v>
      </c>
      <c r="E19" s="17">
        <v>22584016.48</v>
      </c>
      <c r="F19" s="31">
        <f t="shared" ref="F19" si="32">100%-E19/D19</f>
        <v>5.0000000000000044E-3</v>
      </c>
      <c r="G19" s="32">
        <f t="shared" ref="G19" si="33">D19-E19</f>
        <v>113487.51999999955</v>
      </c>
      <c r="H19" s="26" t="s">
        <v>218</v>
      </c>
      <c r="I19" s="15" t="s">
        <v>8</v>
      </c>
      <c r="J19" s="16" t="s">
        <v>192</v>
      </c>
      <c r="K19" s="16" t="s">
        <v>172</v>
      </c>
      <c r="L19" s="19">
        <v>43258.395833333299</v>
      </c>
      <c r="M19" s="18" t="s">
        <v>173</v>
      </c>
      <c r="N19" s="17">
        <v>1134875.2</v>
      </c>
      <c r="O19" s="17">
        <v>2269750.4</v>
      </c>
      <c r="P19" s="92" t="s">
        <v>58</v>
      </c>
    </row>
    <row r="20" spans="1:16" ht="45" customHeight="1">
      <c r="A20" s="55">
        <f t="shared" si="25"/>
        <v>18</v>
      </c>
      <c r="B20" s="20" t="s">
        <v>229</v>
      </c>
      <c r="C20" s="69" t="s">
        <v>174</v>
      </c>
      <c r="D20" s="17">
        <v>1453062024</v>
      </c>
      <c r="E20" s="17">
        <f>D20</f>
        <v>1453062024</v>
      </c>
      <c r="F20" s="31">
        <f t="shared" ref="F20" si="34">100%-E20/D20</f>
        <v>0</v>
      </c>
      <c r="G20" s="32">
        <f t="shared" ref="G20" si="35">D20-E20</f>
        <v>0</v>
      </c>
      <c r="H20" s="16" t="s">
        <v>219</v>
      </c>
      <c r="I20" s="15" t="s">
        <v>8</v>
      </c>
      <c r="J20" s="16" t="s">
        <v>175</v>
      </c>
      <c r="K20" s="16" t="s">
        <v>176</v>
      </c>
      <c r="L20" s="19">
        <v>43255.4375</v>
      </c>
      <c r="M20" s="56" t="s">
        <v>177</v>
      </c>
      <c r="N20" s="17">
        <v>72653101.200000003</v>
      </c>
      <c r="O20" s="17">
        <v>145306202.40000001</v>
      </c>
      <c r="P20" s="92" t="s">
        <v>58</v>
      </c>
    </row>
    <row r="21" spans="1:16" ht="44.25" customHeight="1">
      <c r="A21" s="55">
        <f t="shared" ref="A21:A26" si="36">A20+1</f>
        <v>19</v>
      </c>
      <c r="B21" s="20" t="s">
        <v>229</v>
      </c>
      <c r="C21" s="69" t="s">
        <v>178</v>
      </c>
      <c r="D21" s="17">
        <v>5163104</v>
      </c>
      <c r="E21" s="17">
        <f>D21</f>
        <v>5163104</v>
      </c>
      <c r="F21" s="31">
        <f t="shared" ref="F21" si="37">100%-E21/D21</f>
        <v>0</v>
      </c>
      <c r="G21" s="32">
        <f t="shared" ref="G21" si="38">D21-E21</f>
        <v>0</v>
      </c>
      <c r="H21" s="16" t="s">
        <v>212</v>
      </c>
      <c r="I21" s="15" t="s">
        <v>8</v>
      </c>
      <c r="J21" s="16" t="s">
        <v>179</v>
      </c>
      <c r="K21" s="16" t="s">
        <v>180</v>
      </c>
      <c r="L21" s="19">
        <v>43248.4375</v>
      </c>
      <c r="M21" s="18" t="s">
        <v>181</v>
      </c>
      <c r="N21" s="17">
        <v>103262.08</v>
      </c>
      <c r="O21" s="17">
        <v>516310.4</v>
      </c>
      <c r="P21" s="92" t="s">
        <v>58</v>
      </c>
    </row>
    <row r="22" spans="1:16" ht="40.5" customHeight="1">
      <c r="A22" s="55">
        <f t="shared" si="36"/>
        <v>20</v>
      </c>
      <c r="B22" s="20" t="s">
        <v>229</v>
      </c>
      <c r="C22" s="69" t="s">
        <v>182</v>
      </c>
      <c r="D22" s="17">
        <v>54408811</v>
      </c>
      <c r="E22" s="17">
        <f>D22</f>
        <v>54408811</v>
      </c>
      <c r="F22" s="31">
        <f t="shared" ref="F22" si="39">100%-E22/D22</f>
        <v>0</v>
      </c>
      <c r="G22" s="32">
        <f t="shared" ref="G22" si="40">D22-E22</f>
        <v>0</v>
      </c>
      <c r="H22" s="16" t="s">
        <v>193</v>
      </c>
      <c r="I22" s="15" t="s">
        <v>119</v>
      </c>
      <c r="J22" s="16" t="s">
        <v>183</v>
      </c>
      <c r="K22" s="16" t="s">
        <v>184</v>
      </c>
      <c r="L22" s="19"/>
      <c r="M22" s="18" t="s">
        <v>185</v>
      </c>
      <c r="N22" s="17">
        <v>2720440.55</v>
      </c>
      <c r="O22" s="17">
        <v>16322643.300000001</v>
      </c>
      <c r="P22" s="92"/>
    </row>
    <row r="23" spans="1:16" ht="39.75" customHeight="1">
      <c r="A23" s="54">
        <f t="shared" si="36"/>
        <v>21</v>
      </c>
      <c r="B23" s="20" t="s">
        <v>229</v>
      </c>
      <c r="C23" s="70" t="s">
        <v>164</v>
      </c>
      <c r="D23" s="12">
        <v>64649131</v>
      </c>
      <c r="E23" s="17">
        <f>D23</f>
        <v>64649131</v>
      </c>
      <c r="F23" s="31">
        <f t="shared" ref="F23" si="41">100%-E23/D23</f>
        <v>0</v>
      </c>
      <c r="G23" s="32">
        <f t="shared" ref="G23" si="42">D23-E23</f>
        <v>0</v>
      </c>
      <c r="H23" s="11" t="s">
        <v>187</v>
      </c>
      <c r="I23" s="10" t="s">
        <v>8</v>
      </c>
      <c r="J23" s="11" t="s">
        <v>163</v>
      </c>
      <c r="K23" s="11" t="s">
        <v>162</v>
      </c>
      <c r="L23" s="14">
        <v>43231</v>
      </c>
      <c r="M23" s="13" t="s">
        <v>161</v>
      </c>
      <c r="N23" s="12">
        <v>3232456.55</v>
      </c>
      <c r="O23" s="12">
        <v>19394739.300000001</v>
      </c>
      <c r="P23" s="92" t="s">
        <v>58</v>
      </c>
    </row>
    <row r="24" spans="1:16" ht="39.75" customHeight="1">
      <c r="A24" s="54">
        <f t="shared" si="36"/>
        <v>22</v>
      </c>
      <c r="B24" s="20" t="s">
        <v>229</v>
      </c>
      <c r="C24" s="69" t="s">
        <v>160</v>
      </c>
      <c r="D24" s="17">
        <v>1633800</v>
      </c>
      <c r="E24" s="17">
        <v>1607660</v>
      </c>
      <c r="F24" s="31">
        <f t="shared" ref="F24" si="43">100%-E24/D24</f>
        <v>1.5999510343983392E-2</v>
      </c>
      <c r="G24" s="32">
        <f t="shared" ref="G24" si="44">D24-E24</f>
        <v>26140</v>
      </c>
      <c r="H24" s="16" t="s">
        <v>186</v>
      </c>
      <c r="I24" s="15" t="s">
        <v>119</v>
      </c>
      <c r="J24" s="16" t="s">
        <v>159</v>
      </c>
      <c r="K24" s="16" t="s">
        <v>158</v>
      </c>
      <c r="L24" s="19"/>
      <c r="M24" s="56" t="s">
        <v>157</v>
      </c>
      <c r="N24" s="17">
        <v>16338</v>
      </c>
      <c r="O24" s="17">
        <v>490140</v>
      </c>
      <c r="P24" s="92"/>
    </row>
    <row r="25" spans="1:16" ht="39.75" customHeight="1">
      <c r="A25" s="54">
        <f t="shared" si="36"/>
        <v>23</v>
      </c>
      <c r="B25" s="20" t="s">
        <v>229</v>
      </c>
      <c r="C25" s="69" t="s">
        <v>156</v>
      </c>
      <c r="D25" s="17">
        <v>77611540</v>
      </c>
      <c r="E25" s="17">
        <f t="shared" ref="E25:E30" si="45">D25</f>
        <v>77611540</v>
      </c>
      <c r="F25" s="31">
        <f t="shared" ref="F25" si="46">100%-E25/D25</f>
        <v>0</v>
      </c>
      <c r="G25" s="32">
        <f t="shared" ref="G25" si="47">D25-E25</f>
        <v>0</v>
      </c>
      <c r="H25" s="11" t="s">
        <v>111</v>
      </c>
      <c r="I25" s="15" t="s">
        <v>119</v>
      </c>
      <c r="J25" s="16" t="s">
        <v>155</v>
      </c>
      <c r="K25" s="16" t="s">
        <v>154</v>
      </c>
      <c r="L25" s="19"/>
      <c r="M25" s="56" t="s">
        <v>153</v>
      </c>
      <c r="N25" s="17">
        <v>776115.4</v>
      </c>
      <c r="O25" s="17">
        <v>23283462</v>
      </c>
      <c r="P25" s="92"/>
    </row>
    <row r="26" spans="1:16" ht="40.5" customHeight="1">
      <c r="A26" s="54">
        <f t="shared" si="36"/>
        <v>24</v>
      </c>
      <c r="B26" s="20" t="s">
        <v>229</v>
      </c>
      <c r="C26" s="69" t="s">
        <v>152</v>
      </c>
      <c r="D26" s="17">
        <v>486781670</v>
      </c>
      <c r="E26" s="17">
        <f t="shared" si="45"/>
        <v>486781670</v>
      </c>
      <c r="F26" s="31">
        <f t="shared" ref="F26" si="48">100%-E26/D26</f>
        <v>0</v>
      </c>
      <c r="G26" s="32">
        <f t="shared" ref="G26" si="49">D26-E26</f>
        <v>0</v>
      </c>
      <c r="H26" s="11" t="s">
        <v>111</v>
      </c>
      <c r="I26" s="15" t="s">
        <v>119</v>
      </c>
      <c r="J26" s="16" t="s">
        <v>125</v>
      </c>
      <c r="K26" s="16" t="s">
        <v>151</v>
      </c>
      <c r="L26" s="19"/>
      <c r="M26" s="56" t="s">
        <v>150</v>
      </c>
      <c r="N26" s="17">
        <v>4867816.7</v>
      </c>
      <c r="O26" s="17">
        <v>146034501</v>
      </c>
      <c r="P26" s="92"/>
    </row>
    <row r="27" spans="1:16" ht="38.25" customHeight="1">
      <c r="A27" s="55">
        <f t="shared" ref="A27" si="50">A26+1</f>
        <v>25</v>
      </c>
      <c r="B27" s="20" t="s">
        <v>229</v>
      </c>
      <c r="C27" s="70" t="s">
        <v>149</v>
      </c>
      <c r="D27" s="12">
        <v>96960010</v>
      </c>
      <c r="E27" s="12">
        <f t="shared" si="45"/>
        <v>96960010</v>
      </c>
      <c r="F27" s="31">
        <f t="shared" ref="F27" si="51">100%-E27/D27</f>
        <v>0</v>
      </c>
      <c r="G27" s="32">
        <f t="shared" ref="G27" si="52">D27-E27</f>
        <v>0</v>
      </c>
      <c r="H27" s="11" t="s">
        <v>111</v>
      </c>
      <c r="I27" s="10" t="s">
        <v>119</v>
      </c>
      <c r="J27" s="11" t="s">
        <v>148</v>
      </c>
      <c r="K27" s="11" t="s">
        <v>147</v>
      </c>
      <c r="L27" s="14"/>
      <c r="M27" s="13" t="s">
        <v>146</v>
      </c>
      <c r="N27" s="12">
        <v>969600.1</v>
      </c>
      <c r="O27" s="12">
        <v>29088003</v>
      </c>
      <c r="P27" s="92"/>
    </row>
    <row r="28" spans="1:16" ht="44.25" customHeight="1">
      <c r="A28" s="54">
        <f>A27+1</f>
        <v>26</v>
      </c>
      <c r="B28" s="20" t="s">
        <v>229</v>
      </c>
      <c r="C28" s="64" t="s">
        <v>145</v>
      </c>
      <c r="D28" s="27">
        <v>389789860</v>
      </c>
      <c r="E28" s="27">
        <f t="shared" si="45"/>
        <v>389789860</v>
      </c>
      <c r="F28" s="31">
        <f t="shared" ref="F28:F40" si="53">100%-E28/D28</f>
        <v>0</v>
      </c>
      <c r="G28" s="32">
        <f t="shared" ref="G28:G40" si="54">D28-E28</f>
        <v>0</v>
      </c>
      <c r="H28" s="25" t="s">
        <v>169</v>
      </c>
      <c r="I28" s="20" t="s">
        <v>8</v>
      </c>
      <c r="J28" s="25" t="s">
        <v>144</v>
      </c>
      <c r="K28" s="25" t="s">
        <v>143</v>
      </c>
      <c r="L28" s="29">
        <v>43213.375</v>
      </c>
      <c r="M28" s="21" t="s">
        <v>142</v>
      </c>
      <c r="N28" s="27">
        <v>3897898.6</v>
      </c>
      <c r="O28" s="27">
        <v>116936958</v>
      </c>
      <c r="P28" s="92" t="s">
        <v>58</v>
      </c>
    </row>
    <row r="29" spans="1:16" ht="43.5" customHeight="1">
      <c r="A29" s="54">
        <f t="shared" ref="A29:A31" si="55">A28+1</f>
        <v>27</v>
      </c>
      <c r="B29" s="20" t="s">
        <v>229</v>
      </c>
      <c r="C29" s="65" t="s">
        <v>141</v>
      </c>
      <c r="D29" s="28">
        <v>18272165</v>
      </c>
      <c r="E29" s="28">
        <f t="shared" si="45"/>
        <v>18272165</v>
      </c>
      <c r="F29" s="31">
        <f t="shared" si="53"/>
        <v>0</v>
      </c>
      <c r="G29" s="32">
        <f t="shared" si="54"/>
        <v>0</v>
      </c>
      <c r="H29" s="26" t="s">
        <v>170</v>
      </c>
      <c r="I29" s="23" t="s">
        <v>8</v>
      </c>
      <c r="J29" s="26" t="s">
        <v>140</v>
      </c>
      <c r="K29" s="26" t="s">
        <v>135</v>
      </c>
      <c r="L29" s="30">
        <v>43206.416666666701</v>
      </c>
      <c r="M29" s="24" t="s">
        <v>139</v>
      </c>
      <c r="N29" s="28">
        <v>182721.65</v>
      </c>
      <c r="O29" s="28">
        <v>5481649.5</v>
      </c>
      <c r="P29" s="92" t="s">
        <v>58</v>
      </c>
    </row>
    <row r="30" spans="1:16" ht="58.5" customHeight="1">
      <c r="A30" s="54">
        <f t="shared" si="55"/>
        <v>28</v>
      </c>
      <c r="B30" s="20" t="s">
        <v>229</v>
      </c>
      <c r="C30" s="64" t="s">
        <v>137</v>
      </c>
      <c r="D30" s="27">
        <v>560070800</v>
      </c>
      <c r="E30" s="27">
        <f t="shared" si="45"/>
        <v>560070800</v>
      </c>
      <c r="F30" s="31">
        <f t="shared" si="53"/>
        <v>0</v>
      </c>
      <c r="G30" s="32">
        <f t="shared" si="54"/>
        <v>0</v>
      </c>
      <c r="H30" s="25" t="s">
        <v>168</v>
      </c>
      <c r="I30" s="20" t="s">
        <v>8</v>
      </c>
      <c r="J30" s="25" t="s">
        <v>138</v>
      </c>
      <c r="K30" s="25" t="s">
        <v>135</v>
      </c>
      <c r="L30" s="29">
        <v>43210.416666666701</v>
      </c>
      <c r="M30" s="21" t="s">
        <v>136</v>
      </c>
      <c r="N30" s="27">
        <v>5600708</v>
      </c>
      <c r="O30" s="27">
        <v>168021240</v>
      </c>
      <c r="P30" s="92" t="s">
        <v>58</v>
      </c>
    </row>
    <row r="31" spans="1:16" ht="63" customHeight="1">
      <c r="A31" s="54">
        <f t="shared" si="55"/>
        <v>29</v>
      </c>
      <c r="B31" s="20" t="s">
        <v>229</v>
      </c>
      <c r="C31" s="71" t="s">
        <v>134</v>
      </c>
      <c r="D31" s="27">
        <v>2135834</v>
      </c>
      <c r="E31" s="27">
        <v>2030000</v>
      </c>
      <c r="F31" s="31">
        <f t="shared" si="53"/>
        <v>4.9551603729503291E-2</v>
      </c>
      <c r="G31" s="32">
        <f t="shared" si="54"/>
        <v>105834</v>
      </c>
      <c r="H31" s="25" t="s">
        <v>167</v>
      </c>
      <c r="I31" s="20" t="s">
        <v>119</v>
      </c>
      <c r="J31" s="25" t="s">
        <v>130</v>
      </c>
      <c r="K31" s="25" t="s">
        <v>133</v>
      </c>
      <c r="L31" s="29"/>
      <c r="M31" s="21" t="s">
        <v>132</v>
      </c>
      <c r="N31" s="27">
        <v>21358.34</v>
      </c>
      <c r="O31" s="27">
        <v>640750.19999999995</v>
      </c>
      <c r="P31" s="92"/>
    </row>
    <row r="32" spans="1:16" ht="64.5" customHeight="1">
      <c r="A32" s="44">
        <f>A31+1</f>
        <v>30</v>
      </c>
      <c r="B32" s="20" t="s">
        <v>229</v>
      </c>
      <c r="C32" s="72" t="s">
        <v>131</v>
      </c>
      <c r="D32" s="28">
        <v>2452585</v>
      </c>
      <c r="E32" s="28">
        <v>2354000</v>
      </c>
      <c r="F32" s="31">
        <f t="shared" si="53"/>
        <v>4.0196364244256544E-2</v>
      </c>
      <c r="G32" s="32">
        <f t="shared" si="54"/>
        <v>98585</v>
      </c>
      <c r="H32" s="25" t="s">
        <v>167</v>
      </c>
      <c r="I32" s="23" t="s">
        <v>119</v>
      </c>
      <c r="J32" s="26" t="s">
        <v>130</v>
      </c>
      <c r="K32" s="26" t="s">
        <v>129</v>
      </c>
      <c r="L32" s="30"/>
      <c r="M32" s="24" t="s">
        <v>128</v>
      </c>
      <c r="N32" s="28">
        <v>24525.85</v>
      </c>
      <c r="O32" s="28">
        <v>735775.5</v>
      </c>
      <c r="P32" s="92"/>
    </row>
    <row r="33" spans="1:16" ht="59.25" customHeight="1">
      <c r="A33" s="44">
        <f t="shared" ref="A33:A37" si="56">A32+1</f>
        <v>31</v>
      </c>
      <c r="B33" s="20" t="s">
        <v>229</v>
      </c>
      <c r="C33" s="71" t="s">
        <v>127</v>
      </c>
      <c r="D33" s="27">
        <v>29856028</v>
      </c>
      <c r="E33" s="27">
        <v>28960000</v>
      </c>
      <c r="F33" s="31">
        <f t="shared" si="53"/>
        <v>3.0011627802599916E-2</v>
      </c>
      <c r="G33" s="32">
        <f t="shared" si="54"/>
        <v>896028</v>
      </c>
      <c r="H33" s="25" t="s">
        <v>167</v>
      </c>
      <c r="I33" s="20" t="s">
        <v>119</v>
      </c>
      <c r="J33" s="25" t="s">
        <v>126</v>
      </c>
      <c r="K33" s="25" t="s">
        <v>125</v>
      </c>
      <c r="L33" s="29"/>
      <c r="M33" s="21" t="s">
        <v>124</v>
      </c>
      <c r="N33" s="27">
        <v>298560.28000000003</v>
      </c>
      <c r="O33" s="27">
        <v>8956808.4000000004</v>
      </c>
      <c r="P33" s="92"/>
    </row>
    <row r="34" spans="1:16" ht="51.75" customHeight="1">
      <c r="A34" s="44">
        <f t="shared" si="56"/>
        <v>32</v>
      </c>
      <c r="B34" s="20" t="s">
        <v>229</v>
      </c>
      <c r="C34" s="72" t="s">
        <v>123</v>
      </c>
      <c r="D34" s="28">
        <v>48136380</v>
      </c>
      <c r="E34" s="28">
        <v>46000000</v>
      </c>
      <c r="F34" s="31">
        <f t="shared" si="53"/>
        <v>4.4381816829599519E-2</v>
      </c>
      <c r="G34" s="32">
        <f t="shared" si="54"/>
        <v>2136380</v>
      </c>
      <c r="H34" s="26" t="s">
        <v>166</v>
      </c>
      <c r="I34" s="23" t="s">
        <v>119</v>
      </c>
      <c r="J34" s="26" t="s">
        <v>118</v>
      </c>
      <c r="K34" s="26" t="s">
        <v>122</v>
      </c>
      <c r="L34" s="30"/>
      <c r="M34" s="24" t="s">
        <v>121</v>
      </c>
      <c r="N34" s="28">
        <v>481363.8</v>
      </c>
      <c r="O34" s="28">
        <v>14440914</v>
      </c>
      <c r="P34" s="92"/>
    </row>
    <row r="35" spans="1:16" ht="51.75" customHeight="1">
      <c r="A35" s="44">
        <f>A34+1</f>
        <v>33</v>
      </c>
      <c r="B35" s="20" t="s">
        <v>229</v>
      </c>
      <c r="C35" s="71" t="s">
        <v>120</v>
      </c>
      <c r="D35" s="27">
        <v>23410457</v>
      </c>
      <c r="E35" s="27">
        <v>23176352</v>
      </c>
      <c r="F35" s="31">
        <f t="shared" si="53"/>
        <v>1.0000018367860131E-2</v>
      </c>
      <c r="G35" s="32">
        <f t="shared" si="54"/>
        <v>234105</v>
      </c>
      <c r="H35" s="25" t="s">
        <v>165</v>
      </c>
      <c r="I35" s="20" t="s">
        <v>119</v>
      </c>
      <c r="J35" s="25" t="s">
        <v>118</v>
      </c>
      <c r="K35" s="25" t="s">
        <v>117</v>
      </c>
      <c r="L35" s="29"/>
      <c r="M35" s="21" t="s">
        <v>116</v>
      </c>
      <c r="N35" s="27">
        <v>234104.57</v>
      </c>
      <c r="O35" s="27">
        <v>7023137.0999999996</v>
      </c>
      <c r="P35" s="92"/>
    </row>
    <row r="36" spans="1:16" ht="51.75" customHeight="1">
      <c r="A36" s="41">
        <f>A35+1</f>
        <v>34</v>
      </c>
      <c r="B36" s="20" t="s">
        <v>229</v>
      </c>
      <c r="C36" s="69" t="s">
        <v>104</v>
      </c>
      <c r="D36" s="17">
        <v>121956018</v>
      </c>
      <c r="E36" s="17">
        <v>120736457.81999999</v>
      </c>
      <c r="F36" s="31">
        <f t="shared" si="53"/>
        <v>1.0000000000000009E-2</v>
      </c>
      <c r="G36" s="32">
        <f t="shared" si="54"/>
        <v>1219560.1800000072</v>
      </c>
      <c r="H36" s="16" t="s">
        <v>115</v>
      </c>
      <c r="I36" s="15" t="s">
        <v>8</v>
      </c>
      <c r="J36" s="16" t="s">
        <v>103</v>
      </c>
      <c r="K36" s="16" t="s">
        <v>72</v>
      </c>
      <c r="L36" s="19">
        <v>43160.479166666701</v>
      </c>
      <c r="M36" s="18" t="s">
        <v>102</v>
      </c>
      <c r="N36" s="17">
        <v>1219560.18</v>
      </c>
      <c r="O36" s="17">
        <v>36586805.399999999</v>
      </c>
      <c r="P36" s="92" t="s">
        <v>58</v>
      </c>
    </row>
    <row r="37" spans="1:16" ht="57" customHeight="1">
      <c r="A37" s="44">
        <f t="shared" si="56"/>
        <v>35</v>
      </c>
      <c r="B37" s="62" t="s">
        <v>106</v>
      </c>
      <c r="C37" s="64" t="s">
        <v>101</v>
      </c>
      <c r="D37" s="27">
        <v>39438358</v>
      </c>
      <c r="E37" s="27">
        <v>39438358</v>
      </c>
      <c r="F37" s="31">
        <f t="shared" si="53"/>
        <v>0</v>
      </c>
      <c r="G37" s="32">
        <f t="shared" si="54"/>
        <v>0</v>
      </c>
      <c r="H37" s="25" t="s">
        <v>265</v>
      </c>
      <c r="I37" s="20" t="s">
        <v>8</v>
      </c>
      <c r="J37" s="25" t="s">
        <v>100</v>
      </c>
      <c r="K37" s="25" t="s">
        <v>72</v>
      </c>
      <c r="L37" s="29">
        <v>43160.458333333299</v>
      </c>
      <c r="M37" s="21" t="s">
        <v>99</v>
      </c>
      <c r="N37" s="27">
        <v>394383.58</v>
      </c>
      <c r="O37" s="27">
        <v>11831507.4</v>
      </c>
      <c r="P37" s="92" t="s">
        <v>58</v>
      </c>
    </row>
    <row r="38" spans="1:16" ht="52.5" customHeight="1">
      <c r="A38" s="40">
        <f t="shared" ref="A38:A55" si="57">A37+1</f>
        <v>36</v>
      </c>
      <c r="B38" s="62" t="s">
        <v>106</v>
      </c>
      <c r="C38" s="65" t="s">
        <v>98</v>
      </c>
      <c r="D38" s="28">
        <v>15681750</v>
      </c>
      <c r="E38" s="28">
        <f>D38</f>
        <v>15681750</v>
      </c>
      <c r="F38" s="31">
        <f t="shared" si="53"/>
        <v>0</v>
      </c>
      <c r="G38" s="32">
        <f t="shared" si="54"/>
        <v>0</v>
      </c>
      <c r="H38" s="26" t="s">
        <v>266</v>
      </c>
      <c r="I38" s="23" t="s">
        <v>8</v>
      </c>
      <c r="J38" s="26" t="s">
        <v>97</v>
      </c>
      <c r="K38" s="26" t="s">
        <v>72</v>
      </c>
      <c r="L38" s="30">
        <v>43160.4375</v>
      </c>
      <c r="M38" s="24" t="s">
        <v>96</v>
      </c>
      <c r="N38" s="28">
        <v>156817.5</v>
      </c>
      <c r="O38" s="28">
        <v>4704525</v>
      </c>
      <c r="P38" s="92" t="s">
        <v>58</v>
      </c>
    </row>
    <row r="39" spans="1:16" ht="47.25" customHeight="1">
      <c r="A39" s="40">
        <f t="shared" si="57"/>
        <v>37</v>
      </c>
      <c r="B39" s="62" t="s">
        <v>106</v>
      </c>
      <c r="C39" s="64" t="s">
        <v>95</v>
      </c>
      <c r="D39" s="27">
        <v>52740398</v>
      </c>
      <c r="E39" s="27">
        <v>52212994.020000003</v>
      </c>
      <c r="F39" s="31">
        <f t="shared" si="53"/>
        <v>9.9999999999998979E-3</v>
      </c>
      <c r="G39" s="32">
        <f t="shared" si="54"/>
        <v>527403.97999999672</v>
      </c>
      <c r="H39" s="25" t="s">
        <v>267</v>
      </c>
      <c r="I39" s="20" t="s">
        <v>8</v>
      </c>
      <c r="J39" s="25" t="s">
        <v>94</v>
      </c>
      <c r="K39" s="25" t="s">
        <v>72</v>
      </c>
      <c r="L39" s="29">
        <v>43160.416666666701</v>
      </c>
      <c r="M39" s="21" t="s">
        <v>93</v>
      </c>
      <c r="N39" s="27">
        <v>527403.98</v>
      </c>
      <c r="O39" s="27">
        <v>15822119.4</v>
      </c>
      <c r="P39" s="92" t="s">
        <v>58</v>
      </c>
    </row>
    <row r="40" spans="1:16" ht="52.5" customHeight="1">
      <c r="A40" s="40">
        <f t="shared" si="57"/>
        <v>38</v>
      </c>
      <c r="B40" s="62" t="s">
        <v>106</v>
      </c>
      <c r="C40" s="65" t="s">
        <v>92</v>
      </c>
      <c r="D40" s="28">
        <v>47681288</v>
      </c>
      <c r="E40" s="28">
        <f>D40</f>
        <v>47681288</v>
      </c>
      <c r="F40" s="31">
        <f t="shared" si="53"/>
        <v>0</v>
      </c>
      <c r="G40" s="32">
        <f t="shared" si="54"/>
        <v>0</v>
      </c>
      <c r="H40" s="26" t="s">
        <v>111</v>
      </c>
      <c r="I40" s="23" t="s">
        <v>8</v>
      </c>
      <c r="J40" s="26" t="s">
        <v>91</v>
      </c>
      <c r="K40" s="26" t="s">
        <v>72</v>
      </c>
      <c r="L40" s="30">
        <v>43161.375</v>
      </c>
      <c r="M40" s="24" t="s">
        <v>90</v>
      </c>
      <c r="N40" s="28">
        <v>476812.88</v>
      </c>
      <c r="O40" s="28">
        <v>14304386.4</v>
      </c>
      <c r="P40" s="92" t="s">
        <v>58</v>
      </c>
    </row>
    <row r="41" spans="1:16" ht="46.5" customHeight="1">
      <c r="A41" s="40">
        <f t="shared" si="57"/>
        <v>39</v>
      </c>
      <c r="B41" s="62" t="s">
        <v>106</v>
      </c>
      <c r="C41" s="64" t="s">
        <v>89</v>
      </c>
      <c r="D41" s="27">
        <v>51132843</v>
      </c>
      <c r="E41" s="28">
        <f t="shared" ref="E41:E44" si="58">D41</f>
        <v>51132843</v>
      </c>
      <c r="F41" s="31">
        <f t="shared" ref="F41:F44" si="59">100%-E41/D41</f>
        <v>0</v>
      </c>
      <c r="G41" s="32">
        <f t="shared" ref="G41:G44" si="60">D41-E41</f>
        <v>0</v>
      </c>
      <c r="H41" s="26" t="s">
        <v>111</v>
      </c>
      <c r="I41" s="20" t="s">
        <v>8</v>
      </c>
      <c r="J41" s="25" t="s">
        <v>88</v>
      </c>
      <c r="K41" s="25" t="s">
        <v>72</v>
      </c>
      <c r="L41" s="29">
        <v>43161.5</v>
      </c>
      <c r="M41" s="21" t="s">
        <v>87</v>
      </c>
      <c r="N41" s="27">
        <v>511328.43</v>
      </c>
      <c r="O41" s="27">
        <v>15339852.9</v>
      </c>
      <c r="P41" s="92" t="s">
        <v>58</v>
      </c>
    </row>
    <row r="42" spans="1:16" ht="55.5" customHeight="1">
      <c r="A42" s="40">
        <f t="shared" si="57"/>
        <v>40</v>
      </c>
      <c r="B42" s="62" t="s">
        <v>106</v>
      </c>
      <c r="C42" s="65" t="s">
        <v>86</v>
      </c>
      <c r="D42" s="28">
        <v>73030278</v>
      </c>
      <c r="E42" s="28">
        <f t="shared" si="58"/>
        <v>73030278</v>
      </c>
      <c r="F42" s="31">
        <f t="shared" si="59"/>
        <v>0</v>
      </c>
      <c r="G42" s="32">
        <f t="shared" si="60"/>
        <v>0</v>
      </c>
      <c r="H42" s="26" t="s">
        <v>111</v>
      </c>
      <c r="I42" s="23" t="s">
        <v>8</v>
      </c>
      <c r="J42" s="26" t="s">
        <v>85</v>
      </c>
      <c r="K42" s="26" t="s">
        <v>72</v>
      </c>
      <c r="L42" s="30">
        <v>43161.479166666701</v>
      </c>
      <c r="M42" s="24" t="s">
        <v>84</v>
      </c>
      <c r="N42" s="28">
        <v>730302.78</v>
      </c>
      <c r="O42" s="28">
        <v>21909083.399999999</v>
      </c>
      <c r="P42" s="92" t="s">
        <v>58</v>
      </c>
    </row>
    <row r="43" spans="1:16" ht="45.75" customHeight="1">
      <c r="A43" s="40">
        <f t="shared" si="57"/>
        <v>41</v>
      </c>
      <c r="B43" s="62" t="s">
        <v>106</v>
      </c>
      <c r="C43" s="64" t="s">
        <v>83</v>
      </c>
      <c r="D43" s="27">
        <v>89014848</v>
      </c>
      <c r="E43" s="28">
        <f t="shared" si="58"/>
        <v>89014848</v>
      </c>
      <c r="F43" s="31">
        <f t="shared" si="59"/>
        <v>0</v>
      </c>
      <c r="G43" s="32">
        <f t="shared" si="60"/>
        <v>0</v>
      </c>
      <c r="H43" s="26" t="s">
        <v>111</v>
      </c>
      <c r="I43" s="20" t="s">
        <v>8</v>
      </c>
      <c r="J43" s="25" t="s">
        <v>82</v>
      </c>
      <c r="K43" s="25" t="s">
        <v>72</v>
      </c>
      <c r="L43" s="29">
        <v>43161.458333333299</v>
      </c>
      <c r="M43" s="21" t="s">
        <v>81</v>
      </c>
      <c r="N43" s="27">
        <v>890148.48</v>
      </c>
      <c r="O43" s="27">
        <v>26704454.399999999</v>
      </c>
      <c r="P43" s="92" t="s">
        <v>58</v>
      </c>
    </row>
    <row r="44" spans="1:16" ht="51" customHeight="1">
      <c r="A44" s="40">
        <f t="shared" si="57"/>
        <v>42</v>
      </c>
      <c r="B44" s="62" t="s">
        <v>106</v>
      </c>
      <c r="C44" s="65" t="s">
        <v>80</v>
      </c>
      <c r="D44" s="28">
        <v>169110007</v>
      </c>
      <c r="E44" s="28">
        <f t="shared" si="58"/>
        <v>169110007</v>
      </c>
      <c r="F44" s="31">
        <f t="shared" si="59"/>
        <v>0</v>
      </c>
      <c r="G44" s="32">
        <f t="shared" si="60"/>
        <v>0</v>
      </c>
      <c r="H44" s="26" t="s">
        <v>111</v>
      </c>
      <c r="I44" s="23" t="s">
        <v>8</v>
      </c>
      <c r="J44" s="26" t="s">
        <v>79</v>
      </c>
      <c r="K44" s="26" t="s">
        <v>72</v>
      </c>
      <c r="L44" s="30">
        <v>43161.4375</v>
      </c>
      <c r="M44" s="24" t="s">
        <v>78</v>
      </c>
      <c r="N44" s="28">
        <v>1691100.07</v>
      </c>
      <c r="O44" s="28">
        <v>50733002.100000001</v>
      </c>
      <c r="P44" s="92" t="s">
        <v>58</v>
      </c>
    </row>
    <row r="45" spans="1:16" ht="40.5" customHeight="1">
      <c r="A45" s="40">
        <f t="shared" si="57"/>
        <v>43</v>
      </c>
      <c r="B45" s="62" t="s">
        <v>106</v>
      </c>
      <c r="C45" s="64" t="s">
        <v>77</v>
      </c>
      <c r="D45" s="27">
        <v>37181403</v>
      </c>
      <c r="E45" s="27">
        <v>37181403</v>
      </c>
      <c r="F45" s="31">
        <f t="shared" ref="F45:F51" si="61">100%-E45/D45</f>
        <v>0</v>
      </c>
      <c r="G45" s="32">
        <f t="shared" ref="G45:G51" si="62">D45-E45</f>
        <v>0</v>
      </c>
      <c r="H45" s="26" t="s">
        <v>111</v>
      </c>
      <c r="I45" s="20" t="s">
        <v>8</v>
      </c>
      <c r="J45" s="25" t="s">
        <v>76</v>
      </c>
      <c r="K45" s="25" t="s">
        <v>72</v>
      </c>
      <c r="L45" s="29">
        <v>43161.416666666701</v>
      </c>
      <c r="M45" s="21" t="s">
        <v>75</v>
      </c>
      <c r="N45" s="27">
        <v>371814.03</v>
      </c>
      <c r="O45" s="27">
        <v>11154420.9</v>
      </c>
      <c r="P45" s="92" t="s">
        <v>58</v>
      </c>
    </row>
    <row r="46" spans="1:16" ht="44.25" customHeight="1">
      <c r="A46" s="40">
        <f t="shared" si="57"/>
        <v>44</v>
      </c>
      <c r="B46" s="62" t="s">
        <v>106</v>
      </c>
      <c r="C46" s="65" t="s">
        <v>74</v>
      </c>
      <c r="D46" s="28">
        <v>43385430</v>
      </c>
      <c r="E46" s="28">
        <v>43385430</v>
      </c>
      <c r="F46" s="31">
        <f t="shared" si="61"/>
        <v>0</v>
      </c>
      <c r="G46" s="32">
        <f t="shared" si="62"/>
        <v>0</v>
      </c>
      <c r="H46" s="26" t="s">
        <v>107</v>
      </c>
      <c r="I46" s="23" t="s">
        <v>8</v>
      </c>
      <c r="J46" s="26" t="s">
        <v>73</v>
      </c>
      <c r="K46" s="26" t="s">
        <v>72</v>
      </c>
      <c r="L46" s="30">
        <v>43161.395833333299</v>
      </c>
      <c r="M46" s="24" t="s">
        <v>71</v>
      </c>
      <c r="N46" s="28">
        <v>433854.3</v>
      </c>
      <c r="O46" s="28">
        <v>13015629</v>
      </c>
      <c r="P46" s="92" t="s">
        <v>58</v>
      </c>
    </row>
    <row r="47" spans="1:16" ht="44.25" customHeight="1">
      <c r="A47" s="41">
        <f t="shared" si="57"/>
        <v>45</v>
      </c>
      <c r="B47" s="62" t="s">
        <v>106</v>
      </c>
      <c r="C47" s="70" t="s">
        <v>70</v>
      </c>
      <c r="D47" s="12">
        <v>187004062</v>
      </c>
      <c r="E47" s="12">
        <f>D47</f>
        <v>187004062</v>
      </c>
      <c r="F47" s="31">
        <f t="shared" si="61"/>
        <v>0</v>
      </c>
      <c r="G47" s="32">
        <f t="shared" si="62"/>
        <v>0</v>
      </c>
      <c r="H47" s="11" t="s">
        <v>112</v>
      </c>
      <c r="I47" s="10" t="s">
        <v>8</v>
      </c>
      <c r="J47" s="11" t="s">
        <v>69</v>
      </c>
      <c r="K47" s="11" t="s">
        <v>72</v>
      </c>
      <c r="L47" s="14">
        <v>43160.395833333299</v>
      </c>
      <c r="M47" s="13" t="s">
        <v>68</v>
      </c>
      <c r="N47" s="12">
        <v>1870040.62</v>
      </c>
      <c r="O47" s="12">
        <v>56101218.600000001</v>
      </c>
      <c r="P47" s="92" t="s">
        <v>58</v>
      </c>
    </row>
    <row r="48" spans="1:16" ht="44.25" customHeight="1">
      <c r="A48" s="40">
        <f t="shared" si="57"/>
        <v>46</v>
      </c>
      <c r="B48" s="62" t="s">
        <v>106</v>
      </c>
      <c r="C48" s="69" t="s">
        <v>67</v>
      </c>
      <c r="D48" s="17">
        <v>29328602</v>
      </c>
      <c r="E48" s="17">
        <v>28888672.969999999</v>
      </c>
      <c r="F48" s="31">
        <f t="shared" si="61"/>
        <v>1.5000000000000013E-2</v>
      </c>
      <c r="G48" s="32">
        <f t="shared" si="62"/>
        <v>439929.03000000119</v>
      </c>
      <c r="H48" s="16" t="s">
        <v>113</v>
      </c>
      <c r="I48" s="15" t="s">
        <v>8</v>
      </c>
      <c r="J48" s="16" t="s">
        <v>66</v>
      </c>
      <c r="K48" s="16" t="s">
        <v>44</v>
      </c>
      <c r="L48" s="19">
        <v>43157.458333333299</v>
      </c>
      <c r="M48" s="18" t="s">
        <v>65</v>
      </c>
      <c r="N48" s="17">
        <v>293286.02</v>
      </c>
      <c r="O48" s="17">
        <v>8798580.5999999996</v>
      </c>
      <c r="P48" s="92" t="s">
        <v>58</v>
      </c>
    </row>
    <row r="49" spans="1:16" ht="44.25" customHeight="1">
      <c r="A49" s="40">
        <f t="shared" si="57"/>
        <v>47</v>
      </c>
      <c r="B49" s="62" t="s">
        <v>106</v>
      </c>
      <c r="C49" s="69" t="s">
        <v>64</v>
      </c>
      <c r="D49" s="17">
        <v>38346466</v>
      </c>
      <c r="E49" s="17">
        <v>38346466</v>
      </c>
      <c r="F49" s="31">
        <f t="shared" si="61"/>
        <v>0</v>
      </c>
      <c r="G49" s="32">
        <f t="shared" si="62"/>
        <v>0</v>
      </c>
      <c r="H49" s="16" t="s">
        <v>105</v>
      </c>
      <c r="I49" s="15" t="s">
        <v>8</v>
      </c>
      <c r="J49" s="16" t="s">
        <v>63</v>
      </c>
      <c r="K49" s="16" t="s">
        <v>44</v>
      </c>
      <c r="L49" s="19">
        <v>43157.4375</v>
      </c>
      <c r="M49" s="18" t="s">
        <v>62</v>
      </c>
      <c r="N49" s="17">
        <v>383464.66</v>
      </c>
      <c r="O49" s="17">
        <v>11503939.800000001</v>
      </c>
      <c r="P49" s="92" t="s">
        <v>58</v>
      </c>
    </row>
    <row r="50" spans="1:16" ht="39" customHeight="1">
      <c r="A50" s="40">
        <f t="shared" si="57"/>
        <v>48</v>
      </c>
      <c r="B50" s="62" t="s">
        <v>106</v>
      </c>
      <c r="C50" s="69" t="s">
        <v>61</v>
      </c>
      <c r="D50" s="17">
        <v>74549630</v>
      </c>
      <c r="E50" s="17">
        <v>74549630</v>
      </c>
      <c r="F50" s="31">
        <f t="shared" si="61"/>
        <v>0</v>
      </c>
      <c r="G50" s="32">
        <f t="shared" si="62"/>
        <v>0</v>
      </c>
      <c r="H50" s="16" t="s">
        <v>108</v>
      </c>
      <c r="I50" s="15" t="s">
        <v>8</v>
      </c>
      <c r="J50" s="16" t="s">
        <v>60</v>
      </c>
      <c r="K50" s="16" t="s">
        <v>44</v>
      </c>
      <c r="L50" s="19">
        <v>43157.416666666701</v>
      </c>
      <c r="M50" s="18" t="s">
        <v>59</v>
      </c>
      <c r="N50" s="17">
        <v>745496.3</v>
      </c>
      <c r="O50" s="17">
        <v>22364889</v>
      </c>
      <c r="P50" s="92" t="s">
        <v>58</v>
      </c>
    </row>
    <row r="51" spans="1:16" ht="41.25" customHeight="1">
      <c r="A51" s="40">
        <f t="shared" si="57"/>
        <v>49</v>
      </c>
      <c r="B51" s="62" t="s">
        <v>106</v>
      </c>
      <c r="C51" s="69" t="s">
        <v>42</v>
      </c>
      <c r="D51" s="12">
        <v>14278479</v>
      </c>
      <c r="E51" s="12">
        <v>13850124.6</v>
      </c>
      <c r="F51" s="31">
        <f t="shared" si="61"/>
        <v>3.0000002101064127E-2</v>
      </c>
      <c r="G51" s="32">
        <f t="shared" si="62"/>
        <v>428354.40000000037</v>
      </c>
      <c r="H51" s="11" t="s">
        <v>114</v>
      </c>
      <c r="I51" s="15" t="s">
        <v>8</v>
      </c>
      <c r="J51" s="16" t="s">
        <v>43</v>
      </c>
      <c r="K51" s="16" t="s">
        <v>44</v>
      </c>
      <c r="L51" s="19">
        <v>43157.458333333299</v>
      </c>
      <c r="M51" s="18" t="s">
        <v>45</v>
      </c>
      <c r="N51" s="17">
        <v>142784.79</v>
      </c>
      <c r="O51" s="17">
        <v>4283543.7</v>
      </c>
      <c r="P51" s="92" t="s">
        <v>58</v>
      </c>
    </row>
    <row r="52" spans="1:16" ht="45" customHeight="1">
      <c r="A52" s="40">
        <f t="shared" si="57"/>
        <v>50</v>
      </c>
      <c r="B52" s="62" t="s">
        <v>106</v>
      </c>
      <c r="C52" s="70" t="s">
        <v>46</v>
      </c>
      <c r="D52" s="12">
        <v>73134088</v>
      </c>
      <c r="E52" s="12">
        <f>D52</f>
        <v>73134088</v>
      </c>
      <c r="F52" s="31">
        <f>100%-E52/D52</f>
        <v>0</v>
      </c>
      <c r="G52" s="32">
        <f>D52-E52</f>
        <v>0</v>
      </c>
      <c r="H52" s="11" t="s">
        <v>108</v>
      </c>
      <c r="I52" s="10" t="s">
        <v>8</v>
      </c>
      <c r="J52" s="11" t="s">
        <v>47</v>
      </c>
      <c r="K52" s="11" t="s">
        <v>44</v>
      </c>
      <c r="L52" s="14">
        <v>43157.5</v>
      </c>
      <c r="M52" s="13" t="s">
        <v>48</v>
      </c>
      <c r="N52" s="12">
        <v>731340.88</v>
      </c>
      <c r="O52" s="12">
        <v>21940226.399999999</v>
      </c>
      <c r="P52" s="92" t="s">
        <v>58</v>
      </c>
    </row>
    <row r="53" spans="1:16" ht="40.5" customHeight="1">
      <c r="A53" s="40">
        <f t="shared" si="57"/>
        <v>51</v>
      </c>
      <c r="B53" s="62" t="s">
        <v>106</v>
      </c>
      <c r="C53" s="69" t="s">
        <v>49</v>
      </c>
      <c r="D53" s="17">
        <v>33091998</v>
      </c>
      <c r="E53" s="12">
        <f t="shared" ref="E53:E54" si="63">D53</f>
        <v>33091998</v>
      </c>
      <c r="F53" s="31">
        <f t="shared" ref="F53:F54" si="64">100%-E53/D53</f>
        <v>0</v>
      </c>
      <c r="G53" s="32">
        <f t="shared" ref="G53:G54" si="65">D53-E53</f>
        <v>0</v>
      </c>
      <c r="H53" s="16" t="s">
        <v>109</v>
      </c>
      <c r="I53" s="15" t="s">
        <v>8</v>
      </c>
      <c r="J53" s="16" t="s">
        <v>50</v>
      </c>
      <c r="K53" s="16" t="s">
        <v>44</v>
      </c>
      <c r="L53" s="19">
        <v>43157.375</v>
      </c>
      <c r="M53" s="18" t="s">
        <v>51</v>
      </c>
      <c r="N53" s="17">
        <v>330919.98</v>
      </c>
      <c r="O53" s="17">
        <v>9927599.4000000004</v>
      </c>
      <c r="P53" s="92" t="s">
        <v>58</v>
      </c>
    </row>
    <row r="54" spans="1:16" ht="42.75" customHeight="1">
      <c r="A54" s="40">
        <f t="shared" si="57"/>
        <v>52</v>
      </c>
      <c r="B54" s="62" t="s">
        <v>106</v>
      </c>
      <c r="C54" s="69" t="s">
        <v>52</v>
      </c>
      <c r="D54" s="17">
        <v>29439268</v>
      </c>
      <c r="E54" s="12">
        <f t="shared" si="63"/>
        <v>29439268</v>
      </c>
      <c r="F54" s="31">
        <f t="shared" si="64"/>
        <v>0</v>
      </c>
      <c r="G54" s="32">
        <f t="shared" si="65"/>
        <v>0</v>
      </c>
      <c r="H54" s="16" t="s">
        <v>110</v>
      </c>
      <c r="I54" s="15" t="s">
        <v>8</v>
      </c>
      <c r="J54" s="16" t="s">
        <v>53</v>
      </c>
      <c r="K54" s="16" t="s">
        <v>44</v>
      </c>
      <c r="L54" s="19">
        <v>43157.395833333299</v>
      </c>
      <c r="M54" s="18" t="s">
        <v>54</v>
      </c>
      <c r="N54" s="17">
        <v>294392.68</v>
      </c>
      <c r="O54" s="17">
        <v>8831780.4000000004</v>
      </c>
      <c r="P54" s="92" t="s">
        <v>58</v>
      </c>
    </row>
    <row r="55" spans="1:16" ht="40.5" customHeight="1" thickBot="1">
      <c r="A55" s="45">
        <f t="shared" si="57"/>
        <v>53</v>
      </c>
      <c r="B55" s="63" t="s">
        <v>106</v>
      </c>
      <c r="C55" s="73" t="s">
        <v>55</v>
      </c>
      <c r="D55" s="48">
        <v>246597374</v>
      </c>
      <c r="E55" s="48">
        <v>246597374</v>
      </c>
      <c r="F55" s="49">
        <f>100%-E55/D55</f>
        <v>0</v>
      </c>
      <c r="G55" s="50">
        <f>D55-E55</f>
        <v>0</v>
      </c>
      <c r="H55" s="47" t="s">
        <v>108</v>
      </c>
      <c r="I55" s="46" t="s">
        <v>8</v>
      </c>
      <c r="J55" s="47" t="s">
        <v>56</v>
      </c>
      <c r="K55" s="47" t="s">
        <v>44</v>
      </c>
      <c r="L55" s="51">
        <v>43157.395833333299</v>
      </c>
      <c r="M55" s="52" t="s">
        <v>57</v>
      </c>
      <c r="N55" s="48">
        <v>2465973.7400000002</v>
      </c>
      <c r="O55" s="48">
        <v>73979212.200000003</v>
      </c>
      <c r="P55" s="93" t="s">
        <v>58</v>
      </c>
    </row>
    <row r="56" spans="1:16" ht="16.5" thickBot="1">
      <c r="A56" s="42"/>
      <c r="B56" s="33"/>
      <c r="C56" s="34" t="s">
        <v>41</v>
      </c>
      <c r="D56" s="35">
        <f>SUM(D1:D55)</f>
        <v>17475705404</v>
      </c>
      <c r="E56" s="35">
        <f>SUM(E1:E55)</f>
        <v>17416106858.389999</v>
      </c>
      <c r="F56" s="35"/>
      <c r="G56" s="36">
        <f>SUM(G1:G55)</f>
        <v>20788505.609999925</v>
      </c>
      <c r="H56" s="37"/>
      <c r="I56" s="38"/>
      <c r="J56" s="53"/>
      <c r="K56" s="53"/>
      <c r="L56" s="53"/>
      <c r="M56" s="38"/>
      <c r="N56" s="53"/>
      <c r="O56" s="53"/>
      <c r="P56" s="75"/>
    </row>
    <row r="57" spans="1:16">
      <c r="G57" s="9">
        <f>G56/D56*100%</f>
        <v>1.189566036358204E-3</v>
      </c>
      <c r="H57" s="7"/>
    </row>
  </sheetData>
  <autoFilter ref="A2:P35"/>
  <mergeCells count="2">
    <mergeCell ref="A1:P1"/>
    <mergeCell ref="E11:H11"/>
  </mergeCells>
  <hyperlinks>
    <hyperlink ref="M51" r:id="rId1"/>
    <hyperlink ref="M52" r:id="rId2"/>
    <hyperlink ref="M53" r:id="rId3"/>
    <hyperlink ref="M54" r:id="rId4"/>
    <hyperlink ref="M55" r:id="rId5"/>
    <hyperlink ref="M47" r:id="rId6"/>
    <hyperlink ref="M48" r:id="rId7"/>
    <hyperlink ref="M49" r:id="rId8"/>
    <hyperlink ref="M50" r:id="rId9"/>
    <hyperlink ref="M31" r:id="rId10"/>
    <hyperlink ref="M33" r:id="rId11"/>
    <hyperlink ref="M38" r:id="rId12"/>
    <hyperlink ref="M39" r:id="rId13"/>
    <hyperlink ref="M40" r:id="rId14"/>
    <hyperlink ref="M41" r:id="rId15"/>
    <hyperlink ref="M42" r:id="rId16"/>
    <hyperlink ref="M43" r:id="rId17"/>
    <hyperlink ref="M44" r:id="rId18"/>
    <hyperlink ref="M45" r:id="rId19"/>
    <hyperlink ref="M46" r:id="rId20"/>
    <hyperlink ref="M32" r:id="rId21"/>
    <hyperlink ref="M35" r:id="rId22"/>
    <hyperlink ref="M34" r:id="rId23"/>
    <hyperlink ref="M30" r:id="rId24"/>
    <hyperlink ref="M29" r:id="rId25"/>
    <hyperlink ref="M28" r:id="rId26"/>
    <hyperlink ref="M27" r:id="rId27"/>
    <hyperlink ref="M23" r:id="rId28"/>
    <hyperlink ref="M24" r:id="rId29"/>
    <hyperlink ref="M20" r:id="rId30"/>
    <hyperlink ref="M21" r:id="rId31"/>
    <hyperlink ref="M22" r:id="rId32"/>
    <hyperlink ref="M26" r:id="rId33"/>
    <hyperlink ref="M25" r:id="rId34"/>
    <hyperlink ref="M18" r:id="rId35"/>
    <hyperlink ref="M19" r:id="rId36"/>
    <hyperlink ref="M13" r:id="rId37"/>
    <hyperlink ref="M14" r:id="rId38"/>
    <hyperlink ref="M15" r:id="rId39"/>
    <hyperlink ref="M16" r:id="rId40"/>
    <hyperlink ref="M17" r:id="rId41"/>
    <hyperlink ref="M12" r:id="rId42"/>
    <hyperlink ref="M6" r:id="rId43"/>
    <hyperlink ref="M7" r:id="rId44"/>
    <hyperlink ref="M8" r:id="rId45"/>
    <hyperlink ref="M9" r:id="rId46"/>
    <hyperlink ref="M10" r:id="rId47"/>
    <hyperlink ref="M11" r:id="rId48"/>
    <hyperlink ref="M4" r:id="rId49"/>
    <hyperlink ref="M5" r:id="rId50"/>
    <hyperlink ref="M3" r:id="rId51"/>
  </hyperlinks>
  <pageMargins left="0" right="0" top="0" bottom="0" header="0.31496062992125984" footer="0.31496062992125984"/>
  <pageSetup paperSize="9" scale="57" orientation="landscape" r:id="rId5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4"/>
  <sheetViews>
    <sheetView showGridLines="0" workbookViewId="0">
      <selection activeCell="B27" sqref="B27"/>
    </sheetView>
  </sheetViews>
  <sheetFormatPr defaultRowHeight="15"/>
  <cols>
    <col min="1" max="1" width="58.140625" customWidth="1"/>
    <col min="2" max="2" width="58.28515625" customWidth="1"/>
  </cols>
  <sheetData>
    <row r="1" spans="1:2" ht="12.75" customHeight="1">
      <c r="A1" s="1" t="s">
        <v>16</v>
      </c>
      <c r="B1" s="1" t="s">
        <v>25</v>
      </c>
    </row>
    <row r="2" spans="1:2" ht="15.75" customHeight="1">
      <c r="A2" s="2" t="s">
        <v>17</v>
      </c>
      <c r="B2" s="2" t="s">
        <v>26</v>
      </c>
    </row>
    <row r="3" spans="1:2" ht="15.75" customHeight="1">
      <c r="A3" s="2" t="s">
        <v>18</v>
      </c>
      <c r="B3" s="2" t="s">
        <v>27</v>
      </c>
    </row>
    <row r="4" spans="1:2" ht="15.75" customHeight="1">
      <c r="A4" s="2" t="s">
        <v>19</v>
      </c>
      <c r="B4" s="2" t="s">
        <v>28</v>
      </c>
    </row>
    <row r="5" spans="1:2" ht="15.75" customHeight="1">
      <c r="A5" s="2" t="s">
        <v>20</v>
      </c>
      <c r="B5" s="2" t="s">
        <v>29</v>
      </c>
    </row>
    <row r="6" spans="1:2" ht="15.75" customHeight="1">
      <c r="A6" s="2" t="s">
        <v>21</v>
      </c>
      <c r="B6" s="2" t="s">
        <v>29</v>
      </c>
    </row>
    <row r="7" spans="1:2" ht="15.75" customHeight="1">
      <c r="A7" s="2" t="s">
        <v>0</v>
      </c>
      <c r="B7" s="2" t="s">
        <v>0</v>
      </c>
    </row>
    <row r="8" spans="1:2" ht="15.75" customHeight="1">
      <c r="A8" s="2" t="s">
        <v>6</v>
      </c>
      <c r="B8" s="2" t="s">
        <v>30</v>
      </c>
    </row>
    <row r="9" spans="1:2" ht="15.75" customHeight="1">
      <c r="A9" s="2" t="s">
        <v>9</v>
      </c>
      <c r="B9" s="2" t="s">
        <v>31</v>
      </c>
    </row>
    <row r="10" spans="1:2" ht="15.75" customHeight="1">
      <c r="A10" s="2" t="s">
        <v>15</v>
      </c>
      <c r="B10" s="2" t="s">
        <v>32</v>
      </c>
    </row>
    <row r="11" spans="1:2" ht="15.75" customHeight="1">
      <c r="A11" s="2" t="s">
        <v>22</v>
      </c>
      <c r="B11" s="2" t="s">
        <v>33</v>
      </c>
    </row>
    <row r="12" spans="1:2" ht="15.75" customHeight="1">
      <c r="A12" s="2" t="s">
        <v>23</v>
      </c>
      <c r="B12" s="2" t="s">
        <v>34</v>
      </c>
    </row>
    <row r="13" spans="1:2" ht="15.75" customHeight="1">
      <c r="A13" s="2" t="s">
        <v>1</v>
      </c>
      <c r="B13" s="2" t="s">
        <v>35</v>
      </c>
    </row>
    <row r="14" spans="1:2" ht="15.75" customHeight="1">
      <c r="A14" s="2" t="s">
        <v>24</v>
      </c>
      <c r="B14" s="39" t="s">
        <v>36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Sheet1!Заголовки_для_печати</vt:lpstr>
      <vt:lpstr>Sheet1!Область_печати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2018-07-24T10:30:30Z</cp:lastPrinted>
  <dcterms:created xsi:type="dcterms:W3CDTF">2017-06-21T07:11:54Z</dcterms:created>
  <dcterms:modified xsi:type="dcterms:W3CDTF">2018-07-24T10:30:34Z</dcterms:modified>
</cp:coreProperties>
</file>